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Q:\Mon\"/>
    </mc:Choice>
  </mc:AlternateContent>
  <bookViews>
    <workbookView xWindow="0" yWindow="0" windowWidth="0" windowHeight="0"/>
  </bookViews>
  <sheets>
    <sheet name="Rekapitulace stavby" sheetId="1" r:id="rId1"/>
    <sheet name="SO 801 - Doprovodná zeleň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'SO 801 - Doprovodná zeleň'!$C$83:$L$143</definedName>
    <definedName name="_xlnm.Print_Area" localSheetId="1">'SO 801 - Doprovodná zeleň'!$C$4:$K$41,'SO 801 - Doprovodná zeleň'!$C$47:$K$65,'SO 801 - Doprovodná zeleň'!$C$71:$L$143</definedName>
    <definedName name="_xlnm.Print_Titles" localSheetId="1">'SO 801 - Doprovodná zeleň'!$83:$83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K39"/>
  <c r="K38"/>
  <c i="1" r="BA55"/>
  <c i="2" r="K37"/>
  <c i="1" r="AZ55"/>
  <c i="2" r="BI142"/>
  <c r="BH142"/>
  <c r="BG142"/>
  <c r="BF142"/>
  <c r="X142"/>
  <c r="V142"/>
  <c r="T142"/>
  <c r="P142"/>
  <c r="BI139"/>
  <c r="BH139"/>
  <c r="BG139"/>
  <c r="BF139"/>
  <c r="X139"/>
  <c r="V139"/>
  <c r="T139"/>
  <c r="P139"/>
  <c r="BI135"/>
  <c r="BH135"/>
  <c r="BG135"/>
  <c r="BF135"/>
  <c r="X135"/>
  <c r="V135"/>
  <c r="T135"/>
  <c r="P135"/>
  <c r="BI131"/>
  <c r="BH131"/>
  <c r="BG131"/>
  <c r="BF131"/>
  <c r="X131"/>
  <c r="V131"/>
  <c r="T131"/>
  <c r="P131"/>
  <c r="BI129"/>
  <c r="BH129"/>
  <c r="BG129"/>
  <c r="BF129"/>
  <c r="X129"/>
  <c r="V129"/>
  <c r="T129"/>
  <c r="P129"/>
  <c r="BI126"/>
  <c r="BH126"/>
  <c r="BG126"/>
  <c r="BF126"/>
  <c r="X126"/>
  <c r="V126"/>
  <c r="T126"/>
  <c r="P126"/>
  <c r="BI123"/>
  <c r="BH123"/>
  <c r="BG123"/>
  <c r="BF123"/>
  <c r="X123"/>
  <c r="V123"/>
  <c r="T123"/>
  <c r="P123"/>
  <c r="BI120"/>
  <c r="BH120"/>
  <c r="BG120"/>
  <c r="BF120"/>
  <c r="X120"/>
  <c r="V120"/>
  <c r="T120"/>
  <c r="P120"/>
  <c r="BI117"/>
  <c r="BH117"/>
  <c r="BG117"/>
  <c r="BF117"/>
  <c r="X117"/>
  <c r="V117"/>
  <c r="T117"/>
  <c r="P117"/>
  <c r="BI114"/>
  <c r="BH114"/>
  <c r="BG114"/>
  <c r="BF114"/>
  <c r="X114"/>
  <c r="V114"/>
  <c r="T114"/>
  <c r="P114"/>
  <c r="BI111"/>
  <c r="BH111"/>
  <c r="BG111"/>
  <c r="BF111"/>
  <c r="X111"/>
  <c r="V111"/>
  <c r="T111"/>
  <c r="P111"/>
  <c r="BI106"/>
  <c r="BH106"/>
  <c r="BG106"/>
  <c r="BF106"/>
  <c r="X106"/>
  <c r="V106"/>
  <c r="T106"/>
  <c r="P106"/>
  <c r="BI104"/>
  <c r="BH104"/>
  <c r="BG104"/>
  <c r="BF104"/>
  <c r="X104"/>
  <c r="V104"/>
  <c r="T104"/>
  <c r="P104"/>
  <c r="BI102"/>
  <c r="BH102"/>
  <c r="BG102"/>
  <c r="BF102"/>
  <c r="X102"/>
  <c r="V102"/>
  <c r="T102"/>
  <c r="P102"/>
  <c r="BI96"/>
  <c r="BH96"/>
  <c r="BG96"/>
  <c r="BF96"/>
  <c r="X96"/>
  <c r="V96"/>
  <c r="T96"/>
  <c r="P96"/>
  <c r="BI93"/>
  <c r="BH93"/>
  <c r="BG93"/>
  <c r="BF93"/>
  <c r="X93"/>
  <c r="V93"/>
  <c r="T93"/>
  <c r="P93"/>
  <c r="BI90"/>
  <c r="BH90"/>
  <c r="BG90"/>
  <c r="BF90"/>
  <c r="X90"/>
  <c r="V90"/>
  <c r="T90"/>
  <c r="P90"/>
  <c r="BI87"/>
  <c r="BH87"/>
  <c r="BG87"/>
  <c r="BF87"/>
  <c r="X87"/>
  <c r="V87"/>
  <c r="T87"/>
  <c r="P87"/>
  <c r="J81"/>
  <c r="J80"/>
  <c r="F80"/>
  <c r="F78"/>
  <c r="E76"/>
  <c r="J57"/>
  <c r="J56"/>
  <c r="F56"/>
  <c r="F54"/>
  <c r="E52"/>
  <c r="J18"/>
  <c r="E18"/>
  <c r="F81"/>
  <c r="J17"/>
  <c r="J12"/>
  <c r="J78"/>
  <c r="E7"/>
  <c r="E74"/>
  <c i="1" r="L50"/>
  <c r="AM50"/>
  <c r="AM49"/>
  <c r="L49"/>
  <c r="AM47"/>
  <c r="L47"/>
  <c r="L45"/>
  <c r="L44"/>
  <c i="2" r="Q93"/>
  <c r="R135"/>
  <c r="BK126"/>
  <c r="R90"/>
  <c r="K114"/>
  <c r="BE114"/>
  <c r="R114"/>
  <c r="R131"/>
  <c r="Q104"/>
  <c r="BK123"/>
  <c r="BK87"/>
  <c r="BK106"/>
  <c r="R123"/>
  <c r="R126"/>
  <c r="Q117"/>
  <c r="R93"/>
  <c r="BK102"/>
  <c r="Q126"/>
  <c i="1" r="AU54"/>
  <c i="2" r="R104"/>
  <c r="R117"/>
  <c r="R96"/>
  <c r="K96"/>
  <c r="BE96"/>
  <c r="Q106"/>
  <c r="Q135"/>
  <c r="Q142"/>
  <c r="Q139"/>
  <c r="R120"/>
  <c r="Q96"/>
  <c r="R102"/>
  <c r="BK131"/>
  <c r="BK111"/>
  <c r="K93"/>
  <c r="BE93"/>
  <c r="Q131"/>
  <c r="Q120"/>
  <c r="BK90"/>
  <c r="Q129"/>
  <c r="R87"/>
  <c r="Q123"/>
  <c r="K139"/>
  <c r="Q87"/>
  <c r="BK139"/>
  <c r="BK104"/>
  <c r="Q111"/>
  <c r="Q102"/>
  <c r="K135"/>
  <c r="BE135"/>
  <c r="R106"/>
  <c r="Q90"/>
  <c r="BK120"/>
  <c r="BK142"/>
  <c r="Q114"/>
  <c r="R142"/>
  <c r="R139"/>
  <c r="R111"/>
  <c r="BK117"/>
  <c r="R129"/>
  <c r="BK129"/>
  <c l="1" r="T86"/>
  <c r="R86"/>
  <c r="J63"/>
  <c r="V86"/>
  <c r="V138"/>
  <c r="X86"/>
  <c r="Q86"/>
  <c r="I63"/>
  <c r="BK138"/>
  <c r="K138"/>
  <c r="K64"/>
  <c r="T138"/>
  <c r="X138"/>
  <c r="Q138"/>
  <c r="I64"/>
  <c r="R138"/>
  <c r="J64"/>
  <c r="E50"/>
  <c r="J54"/>
  <c r="F57"/>
  <c r="BE139"/>
  <c r="K102"/>
  <c r="BE102"/>
  <c r="K129"/>
  <c r="BE129"/>
  <c r="BK96"/>
  <c r="BK114"/>
  <c r="K117"/>
  <c r="BE117"/>
  <c r="K142"/>
  <c r="BE142"/>
  <c r="F39"/>
  <c i="1" r="BF55"/>
  <c r="BF54"/>
  <c r="W33"/>
  <c i="2" r="K36"/>
  <c i="1" r="AY55"/>
  <c i="2" r="K87"/>
  <c r="BE87"/>
  <c r="K123"/>
  <c r="BE123"/>
  <c r="BK93"/>
  <c r="K131"/>
  <c r="BE131"/>
  <c r="K126"/>
  <c r="BE126"/>
  <c r="K90"/>
  <c r="BE90"/>
  <c r="K104"/>
  <c r="BE104"/>
  <c r="F38"/>
  <c i="1" r="BE55"/>
  <c r="BE54"/>
  <c r="BA54"/>
  <c i="2" r="F36"/>
  <c i="1" r="BC55"/>
  <c r="BC54"/>
  <c r="W30"/>
  <c i="2" r="F37"/>
  <c i="1" r="BD55"/>
  <c r="BD54"/>
  <c r="W31"/>
  <c i="2" r="K111"/>
  <c r="BE111"/>
  <c r="BK135"/>
  <c r="K120"/>
  <c r="BE120"/>
  <c r="K106"/>
  <c r="BE106"/>
  <c l="1" r="V85"/>
  <c r="V84"/>
  <c r="X85"/>
  <c r="X84"/>
  <c r="T85"/>
  <c r="T84"/>
  <c i="1" r="AW55"/>
  <c i="2" r="Q85"/>
  <c r="I62"/>
  <c r="R85"/>
  <c r="R84"/>
  <c r="J61"/>
  <c r="K31"/>
  <c i="1" r="AT55"/>
  <c i="2" r="BK86"/>
  <c r="K86"/>
  <c r="K63"/>
  <c i="1" r="AW54"/>
  <c r="AY54"/>
  <c r="AK30"/>
  <c i="2" r="K35"/>
  <c i="1" r="AX55"/>
  <c r="AV55"/>
  <c r="W32"/>
  <c i="2" r="F35"/>
  <c i="1" r="BB55"/>
  <c r="BB54"/>
  <c r="AX54"/>
  <c r="AK29"/>
  <c r="AT54"/>
  <c r="AZ54"/>
  <c i="2" l="1" r="J62"/>
  <c r="Q84"/>
  <c r="I61"/>
  <c r="K30"/>
  <c i="1" r="AS55"/>
  <c i="2" r="BK85"/>
  <c r="BK84"/>
  <c r="K84"/>
  <c r="K61"/>
  <c i="1" r="AS54"/>
  <c r="AV54"/>
  <c r="W29"/>
  <c i="2" l="1" r="K85"/>
  <c r="K62"/>
  <c r="K32"/>
  <c i="1" r="AG55"/>
  <c r="AG54"/>
  <c r="AK26"/>
  <c r="AK35"/>
  <c l="1" r="AN54"/>
  <c i="2" r="K41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<sst xmlns="http://schemas.openxmlformats.org/spreadsheetml/2006/main">
  <si>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</si>
  <si>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</si>
  <si>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</si>
  <si>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</si>
  <si>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</si>
  <si>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True</t>
  </si>
  <si>
    <t>{fdcd5b14-a14b-4dcb-b3da-7ef3642c2855}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</si>
  <si>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</si>
  <si>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</si>
  <si>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</si>
  <si>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</si>
  <si>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</si>
  <si>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</si>
  <si>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</si>
  <si>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</si>
  <si>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181/2022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</si>
  <si>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</si>
  <si>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</si>
  <si>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cesta VPC 8R a DPC 22 v k. ú. Kostelní - SO 801</t>
  </si>
  <si>
    <t>KSO:</t>
  </si>
  <si>
    <t/>
  </si>
  <si>
    <t>CC-CZ:</t>
  </si>
  <si>
    <t>Místo:</t>
  </si>
  <si>
    <t>k. ú. Kostelní</t>
  </si>
  <si>
    <t>Datum:</t>
  </si>
  <si>
    <t>31.1.2024</t>
  </si>
  <si>
    <t>Zadavatel:</t>
  </si>
  <si>
    <t>IČ:</t>
  </si>
  <si>
    <t>01312774</t>
  </si>
  <si>
    <t>ČR - SPÚ - KPÚ pro KVK, Pobočka Karlovy Vary</t>
  </si>
  <si>
    <t>DIČ:</t>
  </si>
  <si>
    <t>Uchazeč:</t>
  </si>
  <si>
    <t>Vyplň údaj</t>
  </si>
  <si>
    <t>Projektant:</t>
  </si>
  <si>
    <t>40527514</t>
  </si>
  <si>
    <t>GEOREAL spol. s r.o.</t>
  </si>
  <si>
    <t>CZ40527514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</si>
  <si>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</si>
  <si>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</si>
  <si>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</si>
  <si>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</si>
  <si>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</si>
  <si>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</si>
  <si>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</si>
  <si>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</si>
  <si>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</si>
  <si>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</si>
  <si>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</si>
  <si>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</si>
  <si>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</si>
  <si>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</si>
  <si>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</si>
  <si>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</si>
  <si>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</si>
  <si>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</si>
  <si>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</si>
  <si>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</si>
  <si>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</si>
  <si>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</si>
  <si>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</si>
  <si>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</si>
  <si>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</si>
  <si>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</si>
  <si>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</si>
  <si>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</si>
  <si>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</si>
  <si>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</si>
  <si>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</si>
  <si>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</si>
  <si>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</si>
  <si>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</si>
  <si>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</si>
  <si>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</si>
  <si>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</si>
  <si>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</si>
  <si>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</si>
  <si>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</si>
  <si>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</si>
  <si>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</si>
  <si>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</si>
  <si>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</si>
  <si>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801</t>
  </si>
  <si>
    <t>Doprovodná zeleň</t>
  </si>
  <si>
    <t>STA</t>
  </si>
  <si>
    <t>1</t>
  </si>
  <si>
    <t>{48aa3143-c4d3-47c6-abac-f731a845a500}</t>
  </si>
  <si>
    <t>2</t>
  </si>
  <si>
    <t>KRYCÍ LIST SOUPISU PRACÍ</t>
  </si>
  <si>
    <t>Objekt:</t>
  </si>
  <si>
    <t>SO 801 - Doprovodná zeleň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</si>
  <si>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</si>
  <si>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</si>
  <si>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</si>
  <si>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</si>
  <si>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</si>
  <si>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</si>
  <si>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</si>
  <si>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-1</t>
  </si>
  <si>
    <t>HSV - Práce a dodávky HSV</t>
  </si>
  <si>
    <t xml:space="preserve">    1 - Zemní práce</t>
  </si>
  <si>
    <t xml:space="preserve">    8 - Trubní vedení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</si>
  <si>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</si>
  <si>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</si>
  <si>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</si>
  <si>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</si>
  <si>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</si>
  <si>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</si>
  <si>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</si>
  <si>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</si>
  <si>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</si>
  <si>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</si>
  <si>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</si>
  <si>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</si>
  <si>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</si>
  <si>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</si>
  <si>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</si>
  <si>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</si>
  <si>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</si>
  <si>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</si>
  <si>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</si>
  <si>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</si>
  <si>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</si>
  <si>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</si>
  <si>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112155215.R</t>
  </si>
  <si>
    <t>Štěpkování bez naložení na dopravní prostředek větví solitérů, průměru kmene do 300 mm</t>
  </si>
  <si>
    <t>kus</t>
  </si>
  <si>
    <t>4</t>
  </si>
  <si>
    <t>-1840501712</t>
  </si>
  <si>
    <t>PP</t>
  </si>
  <si>
    <t>P</t>
  </si>
  <si>
    <t>Poznámka k položce:_x000d_
štěpkování pouze větví po výchovném řezu, vzniklá štěpka bude využita jako mulčovací vrstva</t>
  </si>
  <si>
    <t>121151126</t>
  </si>
  <si>
    <t>Sejmutí ornice plochy přes 500 m2 tl vrstvy přes 300 do 400 mm strojně</t>
  </si>
  <si>
    <t>m2</t>
  </si>
  <si>
    <t>CS ÚRS 2024 01</t>
  </si>
  <si>
    <t>-297491433</t>
  </si>
  <si>
    <t>Sejmutí ornice strojně při souvislé ploše přes 500 m2, tl. vrstvy přes 300 do 400 mm</t>
  </si>
  <si>
    <t>Online PSC</t>
  </si>
  <si>
    <t>https://podminky.urs.cz/item/CS_URS_2024_01/121151126</t>
  </si>
  <si>
    <t>3</t>
  </si>
  <si>
    <t>122252203</t>
  </si>
  <si>
    <t>Odkopávky a prokopávky nezapažené pro silnice a dálnice v hornině třídy těžitelnosti I objem do 100 m3 strojně</t>
  </si>
  <si>
    <t>m3</t>
  </si>
  <si>
    <t>-789828254</t>
  </si>
  <si>
    <t>Odkopávky a prokopávky nezapažené pro silnice a dálnice strojně v hornině třídy těžitelnosti I do 100 m3</t>
  </si>
  <si>
    <t>https://podminky.urs.cz/item/CS_URS_2024_01/122252203</t>
  </si>
  <si>
    <t>184102115</t>
  </si>
  <si>
    <t>Výsadba dřeviny s balem D přes 0,5 do 0,6 m do jamky se zalitím v rovině a svahu do 1:5</t>
  </si>
  <si>
    <t>-661274362</t>
  </si>
  <si>
    <t>Výsadba dřeviny s balem do předem vyhloubené jamky se zalitím v rovině nebo na svahu do 1:5, při průměru balu přes 500 do 600 mm</t>
  </si>
  <si>
    <t>https://podminky.urs.cz/item/CS_URS_2024_01/184102115</t>
  </si>
  <si>
    <t>VV</t>
  </si>
  <si>
    <t>"lípa srdčitá" 12</t>
  </si>
  <si>
    <t>"třešeň ptačí" 12</t>
  </si>
  <si>
    <t>Součet</t>
  </si>
  <si>
    <t>5</t>
  </si>
  <si>
    <t>M</t>
  </si>
  <si>
    <t>RMAT0002</t>
  </si>
  <si>
    <t>třešeň ptačí /Prunus avium/ min. 200 cm</t>
  </si>
  <si>
    <t>8</t>
  </si>
  <si>
    <t>-1547526828</t>
  </si>
  <si>
    <t>6</t>
  </si>
  <si>
    <t>RMAT0001</t>
  </si>
  <si>
    <t>lípa srdčitá /Tilia cordata/ min. 200 cm</t>
  </si>
  <si>
    <t>-1676109092</t>
  </si>
  <si>
    <t>7</t>
  </si>
  <si>
    <t>184215133.R</t>
  </si>
  <si>
    <t>Ukotvení kmene dřevin v rovině nebo na svahu do 1:5 třemi kůly D do 0,1 m dl přes 2 do 3 m</t>
  </si>
  <si>
    <t>152290287</t>
  </si>
  <si>
    <t>Ukotvení dřeviny kůly v rovině nebo na svahu do 1:5 třemi kůly, délky přes 2 do 3 m, včetně spojení půlenou kulatinou a uchycení ke kůlu vázací jutovou páskou ve dvou výškových úrovních</t>
  </si>
  <si>
    <t>60591320.R</t>
  </si>
  <si>
    <t>kulatina odkorněná D 7-15cm</t>
  </si>
  <si>
    <t>m</t>
  </si>
  <si>
    <t>-767203382</t>
  </si>
  <si>
    <t>půlená kulatina odkorněná D 5-7cm</t>
  </si>
  <si>
    <t>"0,9 m na 1 dřevinu" 0,9*24 "ks"</t>
  </si>
  <si>
    <t>9</t>
  </si>
  <si>
    <t>60591257</t>
  </si>
  <si>
    <t>kůl vyvazovací dřevěný impregnovaný D 8cm dl 3m</t>
  </si>
  <si>
    <t>-814493056</t>
  </si>
  <si>
    <t>24*3 'Přepočtené koeficientem množství</t>
  </si>
  <si>
    <t>10</t>
  </si>
  <si>
    <t>184215412</t>
  </si>
  <si>
    <t>Zhotovení závlahové mísy dřevin D přes 0,5 do 1,0 m v rovině nebo na svahu do 1:5</t>
  </si>
  <si>
    <t>-2042867542</t>
  </si>
  <si>
    <t>Zhotovení závlahové mísy u solitérních dřevin v rovině nebo na svahu do 1:5, o průměru mísy přes 0,5 do 1 m</t>
  </si>
  <si>
    <t>https://podminky.urs.cz/item/CS_URS_2024_01/184215412</t>
  </si>
  <si>
    <t>11</t>
  </si>
  <si>
    <t>184813121</t>
  </si>
  <si>
    <t>Ochrana dřevin před okusem ručně pletivem v rovině a svahu do 1:5</t>
  </si>
  <si>
    <t>10521913</t>
  </si>
  <si>
    <t>Ochrana dřevin před okusem zvěří ručně v rovině nebo ve svahu do 1:5, pletivem, výšky do 2 m</t>
  </si>
  <si>
    <t>https://podminky.urs.cz/item/CS_URS_2024_01/184813121</t>
  </si>
  <si>
    <t>184816111</t>
  </si>
  <si>
    <t>Hnojení sazenic průmyslovými hnojivy do 0,25 kg k jedné sazenici</t>
  </si>
  <si>
    <t>-956720485</t>
  </si>
  <si>
    <t>Hnojení sazenic průmyslovými hnojivy v množství do 0,25 kg k jedné sazenici</t>
  </si>
  <si>
    <t>https://podminky.urs.cz/item/CS_URS_2024_01/184816111</t>
  </si>
  <si>
    <t>13</t>
  </si>
  <si>
    <t>25191155</t>
  </si>
  <si>
    <t>hnojivo průmyslové</t>
  </si>
  <si>
    <t>kg</t>
  </si>
  <si>
    <t>-2009476204</t>
  </si>
  <si>
    <t>24*0,1 'Přepočtené koeficientem množství</t>
  </si>
  <si>
    <t>14</t>
  </si>
  <si>
    <t>184852321.R</t>
  </si>
  <si>
    <t>Řez stromu výchovný špičáků a keřových stromů v do 4 m</t>
  </si>
  <si>
    <t>1689295395</t>
  </si>
  <si>
    <t>Řez stromů výchovný stromů výšky do 4 m</t>
  </si>
  <si>
    <t>15</t>
  </si>
  <si>
    <t>184911421</t>
  </si>
  <si>
    <t>Mulčování rostlin kůrou tl do 0,1 m v rovině a svahu do 1:5</t>
  </si>
  <si>
    <t>-1735121299</t>
  </si>
  <si>
    <t>Mulčování vysazených rostlin mulčovací kůrou, tl. do 100 mm v rovině nebo na svahu do 1:5</t>
  </si>
  <si>
    <t>https://podminky.urs.cz/item/CS_URS_2024_01/184911421</t>
  </si>
  <si>
    <t>Poznámka k položce:_x000d_
jako mulčovací vrstva se využije štěpka z větví po výchovném řezu</t>
  </si>
  <si>
    <t>16</t>
  </si>
  <si>
    <t>hydrogel</t>
  </si>
  <si>
    <t>-551693304</t>
  </si>
  <si>
    <t>Přimísení hydrogelu a promíchání se zeminou (D+M)</t>
  </si>
  <si>
    <t>24*0,12</t>
  </si>
  <si>
    <t>Trubní vedení</t>
  </si>
  <si>
    <t>18</t>
  </si>
  <si>
    <t>899922811</t>
  </si>
  <si>
    <t>Osazení závlahového vodního vaku ke dřevině</t>
  </si>
  <si>
    <t>1682765283</t>
  </si>
  <si>
    <t>Osazení závlahy ke dřevině vodního vaku</t>
  </si>
  <si>
    <t>https://podminky.urs.cz/item/CS_URS_2024_01/899922811</t>
  </si>
  <si>
    <t>19</t>
  </si>
  <si>
    <t>28382001.R</t>
  </si>
  <si>
    <t>vak zavlažovací PE 75l</t>
  </si>
  <si>
    <t>1476876892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</si>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</sst>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horizontal="right" vertical="center"/>
    </xf>
    <xf numFmtId="4" fontId="15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4" fontId="31" fillId="0" borderId="13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23" xfId="0" applyFont="1" applyBorder="1" applyAlignment="1" applyProtection="1">
      <alignment vertical="center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1151126" TargetMode="External" /><Relationship Id="rId2" Type="http://schemas.openxmlformats.org/officeDocument/2006/relationships/hyperlink" Target="https://podminky.urs.cz/item/CS_URS_2024_01/122252203" TargetMode="External" /><Relationship Id="rId3" Type="http://schemas.openxmlformats.org/officeDocument/2006/relationships/hyperlink" Target="https://podminky.urs.cz/item/CS_URS_2024_01/184102115" TargetMode="External" /><Relationship Id="rId4" Type="http://schemas.openxmlformats.org/officeDocument/2006/relationships/hyperlink" Target="https://podminky.urs.cz/item/CS_URS_2024_01/184215412" TargetMode="External" /><Relationship Id="rId5" Type="http://schemas.openxmlformats.org/officeDocument/2006/relationships/hyperlink" Target="https://podminky.urs.cz/item/CS_URS_2024_01/184813121" TargetMode="External" /><Relationship Id="rId6" Type="http://schemas.openxmlformats.org/officeDocument/2006/relationships/hyperlink" Target="https://podminky.urs.cz/item/CS_URS_2024_01/184816111" TargetMode="External" /><Relationship Id="rId7" Type="http://schemas.openxmlformats.org/officeDocument/2006/relationships/hyperlink" Target="https://podminky.urs.cz/item/CS_URS_2024_01/184911421" TargetMode="External" /><Relationship Id="rId8" Type="http://schemas.openxmlformats.org/officeDocument/2006/relationships/hyperlink" Target="https://podminky.urs.cz/item/CS_URS_2024_01/899922811" TargetMode="External" /><Relationship Id="rId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5</v>
      </c>
      <c r="BV1" s="17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8" t="s">
        <v>7</v>
      </c>
      <c r="BT2" s="18" t="s">
        <v>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G4" s="26" t="s">
        <v>12</v>
      </c>
      <c r="BS4" s="18" t="s">
        <v>13</v>
      </c>
    </row>
    <row r="5" s="1" customFormat="1" ht="12" customHeight="1">
      <c r="B5" s="22"/>
      <c r="C5" s="23"/>
      <c r="D5" s="27" t="s">
        <v>14</v>
      </c>
      <c r="E5" s="23"/>
      <c r="F5" s="23"/>
      <c r="G5" s="23"/>
      <c r="H5" s="23"/>
      <c r="I5" s="23"/>
      <c r="J5" s="23"/>
      <c r="K5" s="28" t="s">
        <v>15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G5" s="29" t="s">
        <v>16</v>
      </c>
      <c r="BS5" s="18" t="s">
        <v>7</v>
      </c>
    </row>
    <row r="6" s="1" customFormat="1" ht="36.96" customHeight="1">
      <c r="B6" s="22"/>
      <c r="C6" s="23"/>
      <c r="D6" s="30" t="s">
        <v>17</v>
      </c>
      <c r="E6" s="23"/>
      <c r="F6" s="23"/>
      <c r="G6" s="23"/>
      <c r="H6" s="23"/>
      <c r="I6" s="23"/>
      <c r="J6" s="23"/>
      <c r="K6" s="31" t="s">
        <v>18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G6" s="32"/>
      <c r="BS6" s="18" t="s">
        <v>7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G7" s="32"/>
      <c r="BS7" s="18" t="s">
        <v>7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G8" s="32"/>
      <c r="BS8" s="18" t="s">
        <v>7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G9" s="32"/>
      <c r="BS9" s="18" t="s">
        <v>7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28</v>
      </c>
      <c r="AO10" s="23"/>
      <c r="AP10" s="23"/>
      <c r="AQ10" s="23"/>
      <c r="AR10" s="21"/>
      <c r="BG10" s="32"/>
      <c r="BS10" s="18" t="s">
        <v>7</v>
      </c>
    </row>
    <row r="11" s="1" customFormat="1" ht="18.48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20</v>
      </c>
      <c r="AO11" s="23"/>
      <c r="AP11" s="23"/>
      <c r="AQ11" s="23"/>
      <c r="AR11" s="21"/>
      <c r="BG11" s="32"/>
      <c r="BS11" s="18" t="s">
        <v>7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G12" s="32"/>
      <c r="BS12" s="18" t="s">
        <v>7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32</v>
      </c>
      <c r="AO13" s="23"/>
      <c r="AP13" s="23"/>
      <c r="AQ13" s="23"/>
      <c r="AR13" s="21"/>
      <c r="BG13" s="32"/>
      <c r="BS13" s="18" t="s">
        <v>7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32</v>
      </c>
      <c r="AO14" s="23"/>
      <c r="AP14" s="23"/>
      <c r="AQ14" s="23"/>
      <c r="AR14" s="21"/>
      <c r="BG14" s="32"/>
      <c r="BS14" s="18" t="s">
        <v>7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G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34</v>
      </c>
      <c r="AO16" s="23"/>
      <c r="AP16" s="23"/>
      <c r="AQ16" s="23"/>
      <c r="AR16" s="21"/>
      <c r="BG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36</v>
      </c>
      <c r="AO17" s="23"/>
      <c r="AP17" s="23"/>
      <c r="AQ17" s="23"/>
      <c r="AR17" s="21"/>
      <c r="BG17" s="32"/>
      <c r="BS17" s="18" t="s">
        <v>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G18" s="32"/>
      <c r="BS18" s="18" t="s">
        <v>7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34</v>
      </c>
      <c r="AO19" s="23"/>
      <c r="AP19" s="23"/>
      <c r="AQ19" s="23"/>
      <c r="AR19" s="21"/>
      <c r="BG19" s="32"/>
      <c r="BS19" s="18" t="s">
        <v>7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36</v>
      </c>
      <c r="AO20" s="23"/>
      <c r="AP20" s="23"/>
      <c r="AQ20" s="23"/>
      <c r="AR20" s="21"/>
      <c r="BG20" s="32"/>
      <c r="BS20" s="18" t="s">
        <v>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G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G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G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G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G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G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G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G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ROUND(BB54,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ROUND(AX54, 2)</f>
        <v>0</v>
      </c>
      <c r="AL29" s="48"/>
      <c r="AM29" s="48"/>
      <c r="AN29" s="48"/>
      <c r="AO29" s="48"/>
      <c r="AP29" s="48"/>
      <c r="AQ29" s="48"/>
      <c r="AR29" s="51"/>
      <c r="BG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ROUND(BC54,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ROUND(AY54, 2)</f>
        <v>0</v>
      </c>
      <c r="AL30" s="48"/>
      <c r="AM30" s="48"/>
      <c r="AN30" s="48"/>
      <c r="AO30" s="48"/>
      <c r="AP30" s="48"/>
      <c r="AQ30" s="48"/>
      <c r="AR30" s="51"/>
      <c r="BG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ROUND(BD54,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G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ROUND(BE54,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G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ROUND(BF54,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G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G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G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G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G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G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G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G43" s="39"/>
    </row>
    <row r="44" s="4" customFormat="1" ht="12" customHeight="1">
      <c r="A44" s="4"/>
      <c r="B44" s="64"/>
      <c r="C44" s="33" t="s">
        <v>14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181/2022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G44" s="4"/>
    </row>
    <row r="45" s="5" customFormat="1" ht="36.96" customHeight="1">
      <c r="A45" s="5"/>
      <c r="B45" s="67"/>
      <c r="C45" s="68" t="s">
        <v>17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Polní cesta VPC 8R a DPC 22 v k. ú. Kostelní - SO 801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G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G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k. ú. Kostelní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31.1.2024</v>
      </c>
      <c r="AN47" s="73"/>
      <c r="AO47" s="41"/>
      <c r="AP47" s="41"/>
      <c r="AQ47" s="41"/>
      <c r="AR47" s="45"/>
      <c r="BG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G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ČR - SPÚ - KPÚ pro KVK, Pobočka Karlovy Vary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GEOREAL spol. s r.o.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7"/>
      <c r="BE49" s="77"/>
      <c r="BF49" s="78"/>
      <c r="BG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>GEOREAL spol. s 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1"/>
      <c r="BE50" s="81"/>
      <c r="BF50" s="82"/>
      <c r="BG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6"/>
      <c r="BG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4" t="s">
        <v>71</v>
      </c>
      <c r="BE52" s="94" t="s">
        <v>72</v>
      </c>
      <c r="BF52" s="95" t="s">
        <v>73</v>
      </c>
      <c r="BG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8"/>
      <c r="BG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SUM(AG54,AV54)</f>
        <v>0</v>
      </c>
      <c r="AO54" s="103"/>
      <c r="AP54" s="103"/>
      <c r="AQ54" s="104" t="s">
        <v>20</v>
      </c>
      <c r="AR54" s="105"/>
      <c r="AS54" s="106">
        <f>ROUND(AS55,2)</f>
        <v>0</v>
      </c>
      <c r="AT54" s="107">
        <f>ROUND(AT55,2)</f>
        <v>0</v>
      </c>
      <c r="AU54" s="108">
        <f>ROUND(AU55,2)</f>
        <v>0</v>
      </c>
      <c r="AV54" s="108">
        <f>ROUND(SUM(AX54:AY54),2)</f>
        <v>0</v>
      </c>
      <c r="AW54" s="109">
        <f>ROUND(AW55,5)</f>
        <v>0</v>
      </c>
      <c r="AX54" s="108">
        <f>ROUND(BB54*L29,2)</f>
        <v>0</v>
      </c>
      <c r="AY54" s="108">
        <f>ROUND(BC54*L30,2)</f>
        <v>0</v>
      </c>
      <c r="AZ54" s="108">
        <f>ROUND(BD54*L29,2)</f>
        <v>0</v>
      </c>
      <c r="BA54" s="108">
        <f>ROUND(BE54*L30,2)</f>
        <v>0</v>
      </c>
      <c r="BB54" s="108">
        <f>ROUND(BB55,2)</f>
        <v>0</v>
      </c>
      <c r="BC54" s="108">
        <f>ROUND(BC55,2)</f>
        <v>0</v>
      </c>
      <c r="BD54" s="108">
        <f>ROUND(BD55,2)</f>
        <v>0</v>
      </c>
      <c r="BE54" s="108">
        <f>ROUND(BE55,2)</f>
        <v>0</v>
      </c>
      <c r="BF54" s="110">
        <f>ROUND(BF55,2)</f>
        <v>0</v>
      </c>
      <c r="BG54" s="6"/>
      <c r="BS54" s="111" t="s">
        <v>75</v>
      </c>
      <c r="BT54" s="111" t="s">
        <v>76</v>
      </c>
      <c r="BU54" s="112" t="s">
        <v>77</v>
      </c>
      <c r="BV54" s="111" t="s">
        <v>78</v>
      </c>
      <c r="BW54" s="111" t="s">
        <v>6</v>
      </c>
      <c r="BX54" s="111" t="s">
        <v>79</v>
      </c>
      <c r="CL54" s="111" t="s">
        <v>20</v>
      </c>
    </row>
    <row r="55" s="7" customFormat="1" ht="16.5" customHeight="1">
      <c r="A55" s="113" t="s">
        <v>80</v>
      </c>
      <c r="B55" s="114"/>
      <c r="C55" s="115"/>
      <c r="D55" s="116" t="s">
        <v>81</v>
      </c>
      <c r="E55" s="116"/>
      <c r="F55" s="116"/>
      <c r="G55" s="116"/>
      <c r="H55" s="116"/>
      <c r="I55" s="117"/>
      <c r="J55" s="116" t="s">
        <v>82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801 - Doprovodná zeleň'!K32</f>
        <v>0</v>
      </c>
      <c r="AH55" s="117"/>
      <c r="AI55" s="117"/>
      <c r="AJ55" s="117"/>
      <c r="AK55" s="117"/>
      <c r="AL55" s="117"/>
      <c r="AM55" s="117"/>
      <c r="AN55" s="118">
        <f>SUM(AG55,AV55)</f>
        <v>0</v>
      </c>
      <c r="AO55" s="117"/>
      <c r="AP55" s="117"/>
      <c r="AQ55" s="119" t="s">
        <v>83</v>
      </c>
      <c r="AR55" s="120"/>
      <c r="AS55" s="121">
        <f>'SO 801 - Doprovodná zeleň'!K30</f>
        <v>0</v>
      </c>
      <c r="AT55" s="122">
        <f>'SO 801 - Doprovodná zeleň'!K31</f>
        <v>0</v>
      </c>
      <c r="AU55" s="122">
        <v>0</v>
      </c>
      <c r="AV55" s="122">
        <f>ROUND(SUM(AX55:AY55),2)</f>
        <v>0</v>
      </c>
      <c r="AW55" s="123">
        <f>'SO 801 - Doprovodná zeleň'!T84</f>
        <v>0</v>
      </c>
      <c r="AX55" s="122">
        <f>'SO 801 - Doprovodná zeleň'!K35</f>
        <v>0</v>
      </c>
      <c r="AY55" s="122">
        <f>'SO 801 - Doprovodná zeleň'!K36</f>
        <v>0</v>
      </c>
      <c r="AZ55" s="122">
        <f>'SO 801 - Doprovodná zeleň'!K37</f>
        <v>0</v>
      </c>
      <c r="BA55" s="122">
        <f>'SO 801 - Doprovodná zeleň'!K38</f>
        <v>0</v>
      </c>
      <c r="BB55" s="122">
        <f>'SO 801 - Doprovodná zeleň'!F35</f>
        <v>0</v>
      </c>
      <c r="BC55" s="122">
        <f>'SO 801 - Doprovodná zeleň'!F36</f>
        <v>0</v>
      </c>
      <c r="BD55" s="122">
        <f>'SO 801 - Doprovodná zeleň'!F37</f>
        <v>0</v>
      </c>
      <c r="BE55" s="122">
        <f>'SO 801 - Doprovodná zeleň'!F38</f>
        <v>0</v>
      </c>
      <c r="BF55" s="124">
        <f>'SO 801 - Doprovodná zeleň'!F39</f>
        <v>0</v>
      </c>
      <c r="BG55" s="7"/>
      <c r="BT55" s="125" t="s">
        <v>84</v>
      </c>
      <c r="BV55" s="125" t="s">
        <v>78</v>
      </c>
      <c r="BW55" s="125" t="s">
        <v>85</v>
      </c>
      <c r="BX55" s="125" t="s">
        <v>6</v>
      </c>
      <c r="CL55" s="125" t="s">
        <v>20</v>
      </c>
      <c r="CM55" s="125" t="s">
        <v>86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  <c r="BF56" s="39"/>
      <c r="BG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  <c r="BF57" s="39"/>
      <c r="BG57" s="39"/>
    </row>
  </sheetData>
  <sheetProtection sheet="1" formatColumns="0" formatRows="0" objects="1" scenarios="1" spinCount="100000" saltValue="d2oVg95IgH/7+/4J7drzgMl3LysueCPAfQzqeEYhC7Xo3aeD8GGe8TwZoDjcfz523I1s6hetwm+kcL3Zmu+NQw==" hashValue="7h6Ki4wTcetWnav3tm8cFYt6xNmZblBO6wcRnqPqjnDi15qsqzmos9ZARY4sQB7Wvq6Eu5vEoJH1GHxF1F5q+w==" algorithmName="SHA-512" password="CC35"/>
  <mergeCells count="42">
    <mergeCell ref="BG5:BG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G2"/>
  </mergeCells>
  <hyperlinks>
    <hyperlink ref="A55" location="'SO 801 - Doprovodná zeleň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8" t="s">
        <v>85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21"/>
      <c r="AT3" s="18" t="s">
        <v>86</v>
      </c>
    </row>
    <row r="4" s="1" customFormat="1" ht="24.96" customHeight="1">
      <c r="B4" s="21"/>
      <c r="D4" s="128" t="s">
        <v>87</v>
      </c>
      <c r="M4" s="21"/>
      <c r="N4" s="129" t="s">
        <v>11</v>
      </c>
      <c r="AT4" s="18" t="s">
        <v>4</v>
      </c>
    </row>
    <row r="5" s="1" customFormat="1" ht="6.96" customHeight="1">
      <c r="B5" s="21"/>
      <c r="M5" s="21"/>
    </row>
    <row r="6" s="1" customFormat="1" ht="12" customHeight="1">
      <c r="B6" s="21"/>
      <c r="D6" s="130" t="s">
        <v>17</v>
      </c>
      <c r="M6" s="21"/>
    </row>
    <row r="7" s="1" customFormat="1" ht="16.5" customHeight="1">
      <c r="B7" s="21"/>
      <c r="E7" s="131" t="str">
        <f>'Rekapitulace stavby'!K6</f>
        <v>Polní cesta VPC 8R a DPC 22 v k. ú. Kostelní - SO 801</v>
      </c>
      <c r="F7" s="130"/>
      <c r="G7" s="130"/>
      <c r="H7" s="130"/>
      <c r="M7" s="21"/>
    </row>
    <row r="8" s="2" customFormat="1" ht="12" customHeight="1">
      <c r="A8" s="39"/>
      <c r="B8" s="45"/>
      <c r="C8" s="39"/>
      <c r="D8" s="130" t="s">
        <v>88</v>
      </c>
      <c r="E8" s="39"/>
      <c r="F8" s="39"/>
      <c r="G8" s="39"/>
      <c r="H8" s="39"/>
      <c r="I8" s="39"/>
      <c r="J8" s="39"/>
      <c r="K8" s="39"/>
      <c r="L8" s="39"/>
      <c r="M8" s="132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3" t="s">
        <v>89</v>
      </c>
      <c r="F9" s="39"/>
      <c r="G9" s="39"/>
      <c r="H9" s="39"/>
      <c r="I9" s="39"/>
      <c r="J9" s="39"/>
      <c r="K9" s="39"/>
      <c r="L9" s="39"/>
      <c r="M9" s="132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132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0" t="s">
        <v>19</v>
      </c>
      <c r="E11" s="39"/>
      <c r="F11" s="134" t="s">
        <v>20</v>
      </c>
      <c r="G11" s="39"/>
      <c r="H11" s="39"/>
      <c r="I11" s="130" t="s">
        <v>21</v>
      </c>
      <c r="J11" s="134" t="s">
        <v>20</v>
      </c>
      <c r="K11" s="39"/>
      <c r="L11" s="39"/>
      <c r="M11" s="132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0" t="s">
        <v>22</v>
      </c>
      <c r="E12" s="39"/>
      <c r="F12" s="134" t="s">
        <v>23</v>
      </c>
      <c r="G12" s="39"/>
      <c r="H12" s="39"/>
      <c r="I12" s="130" t="s">
        <v>24</v>
      </c>
      <c r="J12" s="135" t="str">
        <f>'Rekapitulace stavby'!AN8</f>
        <v>31.1.2024</v>
      </c>
      <c r="K12" s="39"/>
      <c r="L12" s="39"/>
      <c r="M12" s="132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132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0" t="s">
        <v>26</v>
      </c>
      <c r="E14" s="39"/>
      <c r="F14" s="39"/>
      <c r="G14" s="39"/>
      <c r="H14" s="39"/>
      <c r="I14" s="130" t="s">
        <v>27</v>
      </c>
      <c r="J14" s="134" t="s">
        <v>28</v>
      </c>
      <c r="K14" s="39"/>
      <c r="L14" s="39"/>
      <c r="M14" s="132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29</v>
      </c>
      <c r="F15" s="39"/>
      <c r="G15" s="39"/>
      <c r="H15" s="39"/>
      <c r="I15" s="130" t="s">
        <v>30</v>
      </c>
      <c r="J15" s="134" t="s">
        <v>20</v>
      </c>
      <c r="K15" s="39"/>
      <c r="L15" s="39"/>
      <c r="M15" s="132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132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0" t="s">
        <v>31</v>
      </c>
      <c r="E17" s="39"/>
      <c r="F17" s="39"/>
      <c r="G17" s="39"/>
      <c r="H17" s="39"/>
      <c r="I17" s="130" t="s">
        <v>27</v>
      </c>
      <c r="J17" s="34" t="str">
        <f>'Rekapitulace stavby'!AN13</f>
        <v>Vyplň údaj</v>
      </c>
      <c r="K17" s="39"/>
      <c r="L17" s="39"/>
      <c r="M17" s="132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30" t="s">
        <v>30</v>
      </c>
      <c r="J18" s="34" t="str">
        <f>'Rekapitulace stavby'!AN14</f>
        <v>Vyplň údaj</v>
      </c>
      <c r="K18" s="39"/>
      <c r="L18" s="39"/>
      <c r="M18" s="132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132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0" t="s">
        <v>33</v>
      </c>
      <c r="E20" s="39"/>
      <c r="F20" s="39"/>
      <c r="G20" s="39"/>
      <c r="H20" s="39"/>
      <c r="I20" s="130" t="s">
        <v>27</v>
      </c>
      <c r="J20" s="134" t="s">
        <v>34</v>
      </c>
      <c r="K20" s="39"/>
      <c r="L20" s="39"/>
      <c r="M20" s="132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35</v>
      </c>
      <c r="F21" s="39"/>
      <c r="G21" s="39"/>
      <c r="H21" s="39"/>
      <c r="I21" s="130" t="s">
        <v>30</v>
      </c>
      <c r="J21" s="134" t="s">
        <v>20</v>
      </c>
      <c r="K21" s="39"/>
      <c r="L21" s="39"/>
      <c r="M21" s="132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132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0" t="s">
        <v>37</v>
      </c>
      <c r="E23" s="39"/>
      <c r="F23" s="39"/>
      <c r="G23" s="39"/>
      <c r="H23" s="39"/>
      <c r="I23" s="130" t="s">
        <v>27</v>
      </c>
      <c r="J23" s="134" t="s">
        <v>34</v>
      </c>
      <c r="K23" s="39"/>
      <c r="L23" s="39"/>
      <c r="M23" s="132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30" t="s">
        <v>30</v>
      </c>
      <c r="J24" s="134" t="s">
        <v>20</v>
      </c>
      <c r="K24" s="39"/>
      <c r="L24" s="39"/>
      <c r="M24" s="132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132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0" t="s">
        <v>38</v>
      </c>
      <c r="E26" s="39"/>
      <c r="F26" s="39"/>
      <c r="G26" s="39"/>
      <c r="H26" s="39"/>
      <c r="I26" s="39"/>
      <c r="J26" s="39"/>
      <c r="K26" s="39"/>
      <c r="L26" s="39"/>
      <c r="M26" s="132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6"/>
      <c r="B27" s="137"/>
      <c r="C27" s="136"/>
      <c r="D27" s="136"/>
      <c r="E27" s="138" t="s">
        <v>20</v>
      </c>
      <c r="F27" s="138"/>
      <c r="G27" s="138"/>
      <c r="H27" s="138"/>
      <c r="I27" s="136"/>
      <c r="J27" s="136"/>
      <c r="K27" s="136"/>
      <c r="L27" s="136"/>
      <c r="M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132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0"/>
      <c r="E29" s="140"/>
      <c r="F29" s="140"/>
      <c r="G29" s="140"/>
      <c r="H29" s="140"/>
      <c r="I29" s="140"/>
      <c r="J29" s="140"/>
      <c r="K29" s="140"/>
      <c r="L29" s="140"/>
      <c r="M29" s="132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>
      <c r="A30" s="39"/>
      <c r="B30" s="45"/>
      <c r="C30" s="39"/>
      <c r="D30" s="39"/>
      <c r="E30" s="130" t="s">
        <v>90</v>
      </c>
      <c r="F30" s="39"/>
      <c r="G30" s="39"/>
      <c r="H30" s="39"/>
      <c r="I30" s="39"/>
      <c r="J30" s="39"/>
      <c r="K30" s="141">
        <f>I61</f>
        <v>0</v>
      </c>
      <c r="L30" s="39"/>
      <c r="M30" s="132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>
      <c r="A31" s="39"/>
      <c r="B31" s="45"/>
      <c r="C31" s="39"/>
      <c r="D31" s="39"/>
      <c r="E31" s="130" t="s">
        <v>91</v>
      </c>
      <c r="F31" s="39"/>
      <c r="G31" s="39"/>
      <c r="H31" s="39"/>
      <c r="I31" s="39"/>
      <c r="J31" s="39"/>
      <c r="K31" s="141">
        <f>J61</f>
        <v>0</v>
      </c>
      <c r="L31" s="39"/>
      <c r="M31" s="132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42" t="s">
        <v>40</v>
      </c>
      <c r="E32" s="39"/>
      <c r="F32" s="39"/>
      <c r="G32" s="39"/>
      <c r="H32" s="39"/>
      <c r="I32" s="39"/>
      <c r="J32" s="39"/>
      <c r="K32" s="143">
        <f>ROUND(K84, 2)</f>
        <v>0</v>
      </c>
      <c r="L32" s="39"/>
      <c r="M32" s="132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40"/>
      <c r="E33" s="140"/>
      <c r="F33" s="140"/>
      <c r="G33" s="140"/>
      <c r="H33" s="140"/>
      <c r="I33" s="140"/>
      <c r="J33" s="140"/>
      <c r="K33" s="140"/>
      <c r="L33" s="140"/>
      <c r="M33" s="132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44" t="s">
        <v>42</v>
      </c>
      <c r="G34" s="39"/>
      <c r="H34" s="39"/>
      <c r="I34" s="144" t="s">
        <v>41</v>
      </c>
      <c r="J34" s="39"/>
      <c r="K34" s="144" t="s">
        <v>43</v>
      </c>
      <c r="L34" s="39"/>
      <c r="M34" s="132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45" t="s">
        <v>44</v>
      </c>
      <c r="E35" s="130" t="s">
        <v>45</v>
      </c>
      <c r="F35" s="141">
        <f>ROUND((SUM(BE84:BE143)),  2)</f>
        <v>0</v>
      </c>
      <c r="G35" s="39"/>
      <c r="H35" s="39"/>
      <c r="I35" s="146">
        <v>0.20999999999999999</v>
      </c>
      <c r="J35" s="39"/>
      <c r="K35" s="141">
        <f>ROUND(((SUM(BE84:BE143))*I35),  2)</f>
        <v>0</v>
      </c>
      <c r="L35" s="39"/>
      <c r="M35" s="132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0" t="s">
        <v>46</v>
      </c>
      <c r="F36" s="141">
        <f>ROUND((SUM(BF84:BF143)),  2)</f>
        <v>0</v>
      </c>
      <c r="G36" s="39"/>
      <c r="H36" s="39"/>
      <c r="I36" s="146">
        <v>0.12</v>
      </c>
      <c r="J36" s="39"/>
      <c r="K36" s="141">
        <f>ROUND(((SUM(BF84:BF143))*I36),  2)</f>
        <v>0</v>
      </c>
      <c r="L36" s="39"/>
      <c r="M36" s="132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0" t="s">
        <v>47</v>
      </c>
      <c r="F37" s="141">
        <f>ROUND((SUM(BG84:BG143)),  2)</f>
        <v>0</v>
      </c>
      <c r="G37" s="39"/>
      <c r="H37" s="39"/>
      <c r="I37" s="146">
        <v>0.20999999999999999</v>
      </c>
      <c r="J37" s="39"/>
      <c r="K37" s="141">
        <f>0</f>
        <v>0</v>
      </c>
      <c r="L37" s="39"/>
      <c r="M37" s="132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30" t="s">
        <v>48</v>
      </c>
      <c r="F38" s="141">
        <f>ROUND((SUM(BH84:BH143)),  2)</f>
        <v>0</v>
      </c>
      <c r="G38" s="39"/>
      <c r="H38" s="39"/>
      <c r="I38" s="146">
        <v>0.12</v>
      </c>
      <c r="J38" s="39"/>
      <c r="K38" s="141">
        <f>0</f>
        <v>0</v>
      </c>
      <c r="L38" s="39"/>
      <c r="M38" s="132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30" t="s">
        <v>49</v>
      </c>
      <c r="F39" s="141">
        <f>ROUND((SUM(BI84:BI143)),  2)</f>
        <v>0</v>
      </c>
      <c r="G39" s="39"/>
      <c r="H39" s="39"/>
      <c r="I39" s="146">
        <v>0</v>
      </c>
      <c r="J39" s="39"/>
      <c r="K39" s="141">
        <f>0</f>
        <v>0</v>
      </c>
      <c r="L39" s="39"/>
      <c r="M39" s="132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132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47"/>
      <c r="D41" s="148" t="s">
        <v>50</v>
      </c>
      <c r="E41" s="149"/>
      <c r="F41" s="149"/>
      <c r="G41" s="150" t="s">
        <v>51</v>
      </c>
      <c r="H41" s="151" t="s">
        <v>52</v>
      </c>
      <c r="I41" s="149"/>
      <c r="J41" s="149"/>
      <c r="K41" s="152">
        <f>SUM(K32:K39)</f>
        <v>0</v>
      </c>
      <c r="L41" s="153"/>
      <c r="M41" s="132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55"/>
      <c r="M42" s="132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56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32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92</v>
      </c>
      <c r="D47" s="41"/>
      <c r="E47" s="41"/>
      <c r="F47" s="41"/>
      <c r="G47" s="41"/>
      <c r="H47" s="41"/>
      <c r="I47" s="41"/>
      <c r="J47" s="41"/>
      <c r="K47" s="41"/>
      <c r="L47" s="41"/>
      <c r="M47" s="132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32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17</v>
      </c>
      <c r="D49" s="41"/>
      <c r="E49" s="41"/>
      <c r="F49" s="41"/>
      <c r="G49" s="41"/>
      <c r="H49" s="41"/>
      <c r="I49" s="41"/>
      <c r="J49" s="41"/>
      <c r="K49" s="41"/>
      <c r="L49" s="41"/>
      <c r="M49" s="132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58" t="str">
        <f>E7</f>
        <v>Polní cesta VPC 8R a DPC 22 v k. ú. Kostelní - SO 801</v>
      </c>
      <c r="F50" s="33"/>
      <c r="G50" s="33"/>
      <c r="H50" s="33"/>
      <c r="I50" s="41"/>
      <c r="J50" s="41"/>
      <c r="K50" s="41"/>
      <c r="L50" s="41"/>
      <c r="M50" s="132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2" customHeight="1">
      <c r="A51" s="39"/>
      <c r="B51" s="40"/>
      <c r="C51" s="33" t="s">
        <v>88</v>
      </c>
      <c r="D51" s="41"/>
      <c r="E51" s="41"/>
      <c r="F51" s="41"/>
      <c r="G51" s="41"/>
      <c r="H51" s="41"/>
      <c r="I51" s="41"/>
      <c r="J51" s="41"/>
      <c r="K51" s="41"/>
      <c r="L51" s="41"/>
      <c r="M51" s="132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6.5" customHeight="1">
      <c r="A52" s="39"/>
      <c r="B52" s="40"/>
      <c r="C52" s="41"/>
      <c r="D52" s="41"/>
      <c r="E52" s="70" t="str">
        <f>E9</f>
        <v>SO 801 - Doprovodná zeleň</v>
      </c>
      <c r="F52" s="41"/>
      <c r="G52" s="41"/>
      <c r="H52" s="41"/>
      <c r="I52" s="41"/>
      <c r="J52" s="41"/>
      <c r="K52" s="41"/>
      <c r="L52" s="41"/>
      <c r="M52" s="132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132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2" customHeight="1">
      <c r="A54" s="39"/>
      <c r="B54" s="40"/>
      <c r="C54" s="33" t="s">
        <v>22</v>
      </c>
      <c r="D54" s="41"/>
      <c r="E54" s="41"/>
      <c r="F54" s="28" t="str">
        <f>F12</f>
        <v>k. ú. Kostelní</v>
      </c>
      <c r="G54" s="41"/>
      <c r="H54" s="41"/>
      <c r="I54" s="33" t="s">
        <v>24</v>
      </c>
      <c r="J54" s="73" t="str">
        <f>IF(J12="","",J12)</f>
        <v>31.1.2024</v>
      </c>
      <c r="K54" s="41"/>
      <c r="L54" s="41"/>
      <c r="M54" s="132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132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25.65" customHeight="1">
      <c r="A56" s="39"/>
      <c r="B56" s="40"/>
      <c r="C56" s="33" t="s">
        <v>26</v>
      </c>
      <c r="D56" s="41"/>
      <c r="E56" s="41"/>
      <c r="F56" s="28" t="str">
        <f>E15</f>
        <v>ČR - SPÚ - KPÚ pro KVK, Pobočka Karlovy Vary</v>
      </c>
      <c r="G56" s="41"/>
      <c r="H56" s="41"/>
      <c r="I56" s="33" t="s">
        <v>33</v>
      </c>
      <c r="J56" s="37" t="str">
        <f>E21</f>
        <v>GEOREAL spol. s r.o.</v>
      </c>
      <c r="K56" s="41"/>
      <c r="L56" s="41"/>
      <c r="M56" s="132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5.65" customHeight="1">
      <c r="A57" s="39"/>
      <c r="B57" s="40"/>
      <c r="C57" s="33" t="s">
        <v>31</v>
      </c>
      <c r="D57" s="41"/>
      <c r="E57" s="41"/>
      <c r="F57" s="28" t="str">
        <f>IF(E18="","",E18)</f>
        <v>Vyplň údaj</v>
      </c>
      <c r="G57" s="41"/>
      <c r="H57" s="41"/>
      <c r="I57" s="33" t="s">
        <v>37</v>
      </c>
      <c r="J57" s="37" t="str">
        <f>E24</f>
        <v>GEOREAL spol. s r.o.</v>
      </c>
      <c r="K57" s="41"/>
      <c r="L57" s="41"/>
      <c r="M57" s="132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132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9.28" customHeight="1">
      <c r="A59" s="39"/>
      <c r="B59" s="40"/>
      <c r="C59" s="159" t="s">
        <v>93</v>
      </c>
      <c r="D59" s="160"/>
      <c r="E59" s="160"/>
      <c r="F59" s="160"/>
      <c r="G59" s="160"/>
      <c r="H59" s="160"/>
      <c r="I59" s="161" t="s">
        <v>94</v>
      </c>
      <c r="J59" s="161" t="s">
        <v>95</v>
      </c>
      <c r="K59" s="161" t="s">
        <v>96</v>
      </c>
      <c r="L59" s="160"/>
      <c r="M59" s="132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132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2.8" customHeight="1">
      <c r="A61" s="39"/>
      <c r="B61" s="40"/>
      <c r="C61" s="162" t="s">
        <v>74</v>
      </c>
      <c r="D61" s="41"/>
      <c r="E61" s="41"/>
      <c r="F61" s="41"/>
      <c r="G61" s="41"/>
      <c r="H61" s="41"/>
      <c r="I61" s="103">
        <f>Q84</f>
        <v>0</v>
      </c>
      <c r="J61" s="103">
        <f>R84</f>
        <v>0</v>
      </c>
      <c r="K61" s="103">
        <f>K84</f>
        <v>0</v>
      </c>
      <c r="L61" s="41"/>
      <c r="M61" s="132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U61" s="18" t="s">
        <v>97</v>
      </c>
    </row>
    <row r="62" s="9" customFormat="1" ht="24.96" customHeight="1">
      <c r="A62" s="9"/>
      <c r="B62" s="163"/>
      <c r="C62" s="164"/>
      <c r="D62" s="165" t="s">
        <v>98</v>
      </c>
      <c r="E62" s="166"/>
      <c r="F62" s="166"/>
      <c r="G62" s="166"/>
      <c r="H62" s="166"/>
      <c r="I62" s="167">
        <f>Q85</f>
        <v>0</v>
      </c>
      <c r="J62" s="167">
        <f>R85</f>
        <v>0</v>
      </c>
      <c r="K62" s="167">
        <f>K85</f>
        <v>0</v>
      </c>
      <c r="L62" s="164"/>
      <c r="M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9"/>
      <c r="C63" s="170"/>
      <c r="D63" s="171" t="s">
        <v>99</v>
      </c>
      <c r="E63" s="172"/>
      <c r="F63" s="172"/>
      <c r="G63" s="172"/>
      <c r="H63" s="172"/>
      <c r="I63" s="173">
        <f>Q86</f>
        <v>0</v>
      </c>
      <c r="J63" s="173">
        <f>R86</f>
        <v>0</v>
      </c>
      <c r="K63" s="173">
        <f>K86</f>
        <v>0</v>
      </c>
      <c r="L63" s="170"/>
      <c r="M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100</v>
      </c>
      <c r="E64" s="172"/>
      <c r="F64" s="172"/>
      <c r="G64" s="172"/>
      <c r="H64" s="172"/>
      <c r="I64" s="173">
        <f>Q138</f>
        <v>0</v>
      </c>
      <c r="J64" s="173">
        <f>R138</f>
        <v>0</v>
      </c>
      <c r="K64" s="173">
        <f>K138</f>
        <v>0</v>
      </c>
      <c r="L64" s="170"/>
      <c r="M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132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132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63"/>
      <c r="M70" s="132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101</v>
      </c>
      <c r="D71" s="41"/>
      <c r="E71" s="41"/>
      <c r="F71" s="41"/>
      <c r="G71" s="41"/>
      <c r="H71" s="41"/>
      <c r="I71" s="41"/>
      <c r="J71" s="41"/>
      <c r="K71" s="41"/>
      <c r="L71" s="41"/>
      <c r="M71" s="132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132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17</v>
      </c>
      <c r="D73" s="41"/>
      <c r="E73" s="41"/>
      <c r="F73" s="41"/>
      <c r="G73" s="41"/>
      <c r="H73" s="41"/>
      <c r="I73" s="41"/>
      <c r="J73" s="41"/>
      <c r="K73" s="41"/>
      <c r="L73" s="41"/>
      <c r="M73" s="132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58" t="str">
        <f>E7</f>
        <v>Polní cesta VPC 8R a DPC 22 v k. ú. Kostelní - SO 801</v>
      </c>
      <c r="F74" s="33"/>
      <c r="G74" s="33"/>
      <c r="H74" s="33"/>
      <c r="I74" s="41"/>
      <c r="J74" s="41"/>
      <c r="K74" s="41"/>
      <c r="L74" s="41"/>
      <c r="M74" s="132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88</v>
      </c>
      <c r="D75" s="41"/>
      <c r="E75" s="41"/>
      <c r="F75" s="41"/>
      <c r="G75" s="41"/>
      <c r="H75" s="41"/>
      <c r="I75" s="41"/>
      <c r="J75" s="41"/>
      <c r="K75" s="41"/>
      <c r="L75" s="41"/>
      <c r="M75" s="132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 801 - Doprovodná zeleň</v>
      </c>
      <c r="F76" s="41"/>
      <c r="G76" s="41"/>
      <c r="H76" s="41"/>
      <c r="I76" s="41"/>
      <c r="J76" s="41"/>
      <c r="K76" s="41"/>
      <c r="L76" s="41"/>
      <c r="M76" s="132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132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22</v>
      </c>
      <c r="D78" s="41"/>
      <c r="E78" s="41"/>
      <c r="F78" s="28" t="str">
        <f>F12</f>
        <v>k. ú. Kostelní</v>
      </c>
      <c r="G78" s="41"/>
      <c r="H78" s="41"/>
      <c r="I78" s="33" t="s">
        <v>24</v>
      </c>
      <c r="J78" s="73" t="str">
        <f>IF(J12="","",J12)</f>
        <v>31.1.2024</v>
      </c>
      <c r="K78" s="41"/>
      <c r="L78" s="41"/>
      <c r="M78" s="132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132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26</v>
      </c>
      <c r="D80" s="41"/>
      <c r="E80" s="41"/>
      <c r="F80" s="28" t="str">
        <f>E15</f>
        <v>ČR - SPÚ - KPÚ pro KVK, Pobočka Karlovy Vary</v>
      </c>
      <c r="G80" s="41"/>
      <c r="H80" s="41"/>
      <c r="I80" s="33" t="s">
        <v>33</v>
      </c>
      <c r="J80" s="37" t="str">
        <f>E21</f>
        <v>GEOREAL spol. s r.o.</v>
      </c>
      <c r="K80" s="41"/>
      <c r="L80" s="41"/>
      <c r="M80" s="132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31</v>
      </c>
      <c r="D81" s="41"/>
      <c r="E81" s="41"/>
      <c r="F81" s="28" t="str">
        <f>IF(E18="","",E18)</f>
        <v>Vyplň údaj</v>
      </c>
      <c r="G81" s="41"/>
      <c r="H81" s="41"/>
      <c r="I81" s="33" t="s">
        <v>37</v>
      </c>
      <c r="J81" s="37" t="str">
        <f>E24</f>
        <v>GEOREAL spol. s r.o.</v>
      </c>
      <c r="K81" s="41"/>
      <c r="L81" s="41"/>
      <c r="M81" s="132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132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5"/>
      <c r="B83" s="176"/>
      <c r="C83" s="177" t="s">
        <v>102</v>
      </c>
      <c r="D83" s="178" t="s">
        <v>59</v>
      </c>
      <c r="E83" s="178" t="s">
        <v>55</v>
      </c>
      <c r="F83" s="178" t="s">
        <v>56</v>
      </c>
      <c r="G83" s="178" t="s">
        <v>103</v>
      </c>
      <c r="H83" s="178" t="s">
        <v>104</v>
      </c>
      <c r="I83" s="178" t="s">
        <v>105</v>
      </c>
      <c r="J83" s="178" t="s">
        <v>106</v>
      </c>
      <c r="K83" s="178" t="s">
        <v>96</v>
      </c>
      <c r="L83" s="179" t="s">
        <v>107</v>
      </c>
      <c r="M83" s="180"/>
      <c r="N83" s="93" t="s">
        <v>20</v>
      </c>
      <c r="O83" s="94" t="s">
        <v>44</v>
      </c>
      <c r="P83" s="94" t="s">
        <v>108</v>
      </c>
      <c r="Q83" s="94" t="s">
        <v>109</v>
      </c>
      <c r="R83" s="94" t="s">
        <v>110</v>
      </c>
      <c r="S83" s="94" t="s">
        <v>111</v>
      </c>
      <c r="T83" s="94" t="s">
        <v>112</v>
      </c>
      <c r="U83" s="94" t="s">
        <v>113</v>
      </c>
      <c r="V83" s="94" t="s">
        <v>114</v>
      </c>
      <c r="W83" s="94" t="s">
        <v>115</v>
      </c>
      <c r="X83" s="95" t="s">
        <v>116</v>
      </c>
      <c r="Y83" s="175"/>
      <c r="Z83" s="175"/>
      <c r="AA83" s="175"/>
      <c r="AB83" s="175"/>
      <c r="AC83" s="175"/>
      <c r="AD83" s="175"/>
      <c r="AE83" s="175"/>
    </row>
    <row r="84" s="2" customFormat="1" ht="22.8" customHeight="1">
      <c r="A84" s="39"/>
      <c r="B84" s="40"/>
      <c r="C84" s="100" t="s">
        <v>117</v>
      </c>
      <c r="D84" s="41"/>
      <c r="E84" s="41"/>
      <c r="F84" s="41"/>
      <c r="G84" s="41"/>
      <c r="H84" s="41"/>
      <c r="I84" s="41"/>
      <c r="J84" s="41"/>
      <c r="K84" s="181">
        <f>BK84</f>
        <v>0</v>
      </c>
      <c r="L84" s="41"/>
      <c r="M84" s="45"/>
      <c r="N84" s="96"/>
      <c r="O84" s="182"/>
      <c r="P84" s="97"/>
      <c r="Q84" s="183">
        <f>Q85</f>
        <v>0</v>
      </c>
      <c r="R84" s="183">
        <f>R85</f>
        <v>0</v>
      </c>
      <c r="S84" s="97"/>
      <c r="T84" s="184">
        <f>T85</f>
        <v>0</v>
      </c>
      <c r="U84" s="97"/>
      <c r="V84" s="184">
        <f>V85</f>
        <v>0.66312000000000004</v>
      </c>
      <c r="W84" s="97"/>
      <c r="X84" s="185">
        <f>X85</f>
        <v>0</v>
      </c>
      <c r="Y84" s="39"/>
      <c r="Z84" s="39"/>
      <c r="AA84" s="39"/>
      <c r="AB84" s="39"/>
      <c r="AC84" s="39"/>
      <c r="AD84" s="39"/>
      <c r="AE84" s="39"/>
      <c r="AT84" s="18" t="s">
        <v>75</v>
      </c>
      <c r="AU84" s="18" t="s">
        <v>97</v>
      </c>
      <c r="BK84" s="186">
        <f>BK85</f>
        <v>0</v>
      </c>
    </row>
    <row r="85" s="12" customFormat="1" ht="25.92" customHeight="1">
      <c r="A85" s="12"/>
      <c r="B85" s="187"/>
      <c r="C85" s="188"/>
      <c r="D85" s="189" t="s">
        <v>75</v>
      </c>
      <c r="E85" s="190" t="s">
        <v>118</v>
      </c>
      <c r="F85" s="190" t="s">
        <v>119</v>
      </c>
      <c r="G85" s="188"/>
      <c r="H85" s="188"/>
      <c r="I85" s="191"/>
      <c r="J85" s="191"/>
      <c r="K85" s="192">
        <f>BK85</f>
        <v>0</v>
      </c>
      <c r="L85" s="188"/>
      <c r="M85" s="193"/>
      <c r="N85" s="194"/>
      <c r="O85" s="195"/>
      <c r="P85" s="195"/>
      <c r="Q85" s="196">
        <f>Q86+Q138</f>
        <v>0</v>
      </c>
      <c r="R85" s="196">
        <f>R86+R138</f>
        <v>0</v>
      </c>
      <c r="S85" s="195"/>
      <c r="T85" s="197">
        <f>T86+T138</f>
        <v>0</v>
      </c>
      <c r="U85" s="195"/>
      <c r="V85" s="197">
        <f>V86+V138</f>
        <v>0.66312000000000004</v>
      </c>
      <c r="W85" s="195"/>
      <c r="X85" s="198">
        <f>X86+X138</f>
        <v>0</v>
      </c>
      <c r="Y85" s="12"/>
      <c r="Z85" s="12"/>
      <c r="AA85" s="12"/>
      <c r="AB85" s="12"/>
      <c r="AC85" s="12"/>
      <c r="AD85" s="12"/>
      <c r="AE85" s="12"/>
      <c r="AR85" s="199" t="s">
        <v>84</v>
      </c>
      <c r="AT85" s="200" t="s">
        <v>75</v>
      </c>
      <c r="AU85" s="200" t="s">
        <v>76</v>
      </c>
      <c r="AY85" s="199" t="s">
        <v>120</v>
      </c>
      <c r="BK85" s="201">
        <f>BK86+BK138</f>
        <v>0</v>
      </c>
    </row>
    <row r="86" s="12" customFormat="1" ht="22.8" customHeight="1">
      <c r="A86" s="12"/>
      <c r="B86" s="187"/>
      <c r="C86" s="188"/>
      <c r="D86" s="189" t="s">
        <v>75</v>
      </c>
      <c r="E86" s="202" t="s">
        <v>84</v>
      </c>
      <c r="F86" s="202" t="s">
        <v>121</v>
      </c>
      <c r="G86" s="188"/>
      <c r="H86" s="188"/>
      <c r="I86" s="191"/>
      <c r="J86" s="191"/>
      <c r="K86" s="203">
        <f>BK86</f>
        <v>0</v>
      </c>
      <c r="L86" s="188"/>
      <c r="M86" s="193"/>
      <c r="N86" s="194"/>
      <c r="O86" s="195"/>
      <c r="P86" s="195"/>
      <c r="Q86" s="196">
        <f>SUM(Q87:Q137)</f>
        <v>0</v>
      </c>
      <c r="R86" s="196">
        <f>SUM(R87:R137)</f>
        <v>0</v>
      </c>
      <c r="S86" s="195"/>
      <c r="T86" s="197">
        <f>SUM(T87:T137)</f>
        <v>0</v>
      </c>
      <c r="U86" s="195"/>
      <c r="V86" s="197">
        <f>SUM(V87:V137)</f>
        <v>0.64632000000000001</v>
      </c>
      <c r="W86" s="195"/>
      <c r="X86" s="198">
        <f>SUM(X87:X137)</f>
        <v>0</v>
      </c>
      <c r="Y86" s="12"/>
      <c r="Z86" s="12"/>
      <c r="AA86" s="12"/>
      <c r="AB86" s="12"/>
      <c r="AC86" s="12"/>
      <c r="AD86" s="12"/>
      <c r="AE86" s="12"/>
      <c r="AR86" s="199" t="s">
        <v>84</v>
      </c>
      <c r="AT86" s="200" t="s">
        <v>75</v>
      </c>
      <c r="AU86" s="200" t="s">
        <v>84</v>
      </c>
      <c r="AY86" s="199" t="s">
        <v>120</v>
      </c>
      <c r="BK86" s="201">
        <f>SUM(BK87:BK137)</f>
        <v>0</v>
      </c>
    </row>
    <row r="87" s="2" customFormat="1" ht="16.5" customHeight="1">
      <c r="A87" s="39"/>
      <c r="B87" s="40"/>
      <c r="C87" s="204" t="s">
        <v>84</v>
      </c>
      <c r="D87" s="204" t="s">
        <v>122</v>
      </c>
      <c r="E87" s="205" t="s">
        <v>123</v>
      </c>
      <c r="F87" s="206" t="s">
        <v>124</v>
      </c>
      <c r="G87" s="207" t="s">
        <v>125</v>
      </c>
      <c r="H87" s="208">
        <v>24</v>
      </c>
      <c r="I87" s="209"/>
      <c r="J87" s="209"/>
      <c r="K87" s="210">
        <f>ROUND(P87*H87,2)</f>
        <v>0</v>
      </c>
      <c r="L87" s="206" t="s">
        <v>20</v>
      </c>
      <c r="M87" s="45"/>
      <c r="N87" s="211" t="s">
        <v>20</v>
      </c>
      <c r="O87" s="212" t="s">
        <v>45</v>
      </c>
      <c r="P87" s="213">
        <f>I87+J87</f>
        <v>0</v>
      </c>
      <c r="Q87" s="213">
        <f>ROUND(I87*H87,2)</f>
        <v>0</v>
      </c>
      <c r="R87" s="213">
        <f>ROUND(J87*H87,2)</f>
        <v>0</v>
      </c>
      <c r="S87" s="85"/>
      <c r="T87" s="214">
        <f>S87*H87</f>
        <v>0</v>
      </c>
      <c r="U87" s="214">
        <v>0</v>
      </c>
      <c r="V87" s="214">
        <f>U87*H87</f>
        <v>0</v>
      </c>
      <c r="W87" s="214">
        <v>0</v>
      </c>
      <c r="X87" s="215">
        <f>W87*H87</f>
        <v>0</v>
      </c>
      <c r="Y87" s="39"/>
      <c r="Z87" s="39"/>
      <c r="AA87" s="39"/>
      <c r="AB87" s="39"/>
      <c r="AC87" s="39"/>
      <c r="AD87" s="39"/>
      <c r="AE87" s="39"/>
      <c r="AR87" s="216" t="s">
        <v>126</v>
      </c>
      <c r="AT87" s="216" t="s">
        <v>122</v>
      </c>
      <c r="AU87" s="216" t="s">
        <v>86</v>
      </c>
      <c r="AY87" s="18" t="s">
        <v>120</v>
      </c>
      <c r="BE87" s="217">
        <f>IF(O87="základní",K87,0)</f>
        <v>0</v>
      </c>
      <c r="BF87" s="217">
        <f>IF(O87="snížená",K87,0)</f>
        <v>0</v>
      </c>
      <c r="BG87" s="217">
        <f>IF(O87="zákl. přenesená",K87,0)</f>
        <v>0</v>
      </c>
      <c r="BH87" s="217">
        <f>IF(O87="sníž. přenesená",K87,0)</f>
        <v>0</v>
      </c>
      <c r="BI87" s="217">
        <f>IF(O87="nulová",K87,0)</f>
        <v>0</v>
      </c>
      <c r="BJ87" s="18" t="s">
        <v>84</v>
      </c>
      <c r="BK87" s="217">
        <f>ROUND(P87*H87,2)</f>
        <v>0</v>
      </c>
      <c r="BL87" s="18" t="s">
        <v>126</v>
      </c>
      <c r="BM87" s="216" t="s">
        <v>127</v>
      </c>
    </row>
    <row r="88" s="2" customFormat="1">
      <c r="A88" s="39"/>
      <c r="B88" s="40"/>
      <c r="C88" s="41"/>
      <c r="D88" s="218" t="s">
        <v>128</v>
      </c>
      <c r="E88" s="41"/>
      <c r="F88" s="219" t="s">
        <v>124</v>
      </c>
      <c r="G88" s="41"/>
      <c r="H88" s="41"/>
      <c r="I88" s="220"/>
      <c r="J88" s="220"/>
      <c r="K88" s="41"/>
      <c r="L88" s="41"/>
      <c r="M88" s="45"/>
      <c r="N88" s="221"/>
      <c r="O88" s="222"/>
      <c r="P88" s="85"/>
      <c r="Q88" s="85"/>
      <c r="R88" s="85"/>
      <c r="S88" s="85"/>
      <c r="T88" s="85"/>
      <c r="U88" s="85"/>
      <c r="V88" s="85"/>
      <c r="W88" s="85"/>
      <c r="X88" s="86"/>
      <c r="Y88" s="39"/>
      <c r="Z88" s="39"/>
      <c r="AA88" s="39"/>
      <c r="AB88" s="39"/>
      <c r="AC88" s="39"/>
      <c r="AD88" s="39"/>
      <c r="AE88" s="39"/>
      <c r="AT88" s="18" t="s">
        <v>128</v>
      </c>
      <c r="AU88" s="18" t="s">
        <v>86</v>
      </c>
    </row>
    <row r="89" s="2" customFormat="1">
      <c r="A89" s="39"/>
      <c r="B89" s="40"/>
      <c r="C89" s="41"/>
      <c r="D89" s="218" t="s">
        <v>129</v>
      </c>
      <c r="E89" s="41"/>
      <c r="F89" s="223" t="s">
        <v>130</v>
      </c>
      <c r="G89" s="41"/>
      <c r="H89" s="41"/>
      <c r="I89" s="220"/>
      <c r="J89" s="220"/>
      <c r="K89" s="41"/>
      <c r="L89" s="41"/>
      <c r="M89" s="45"/>
      <c r="N89" s="221"/>
      <c r="O89" s="222"/>
      <c r="P89" s="85"/>
      <c r="Q89" s="85"/>
      <c r="R89" s="85"/>
      <c r="S89" s="85"/>
      <c r="T89" s="85"/>
      <c r="U89" s="85"/>
      <c r="V89" s="85"/>
      <c r="W89" s="85"/>
      <c r="X89" s="86"/>
      <c r="Y89" s="39"/>
      <c r="Z89" s="39"/>
      <c r="AA89" s="39"/>
      <c r="AB89" s="39"/>
      <c r="AC89" s="39"/>
      <c r="AD89" s="39"/>
      <c r="AE89" s="39"/>
      <c r="AT89" s="18" t="s">
        <v>129</v>
      </c>
      <c r="AU89" s="18" t="s">
        <v>86</v>
      </c>
    </row>
    <row r="90" s="2" customFormat="1" ht="24.15" customHeight="1">
      <c r="A90" s="39"/>
      <c r="B90" s="40"/>
      <c r="C90" s="204" t="s">
        <v>86</v>
      </c>
      <c r="D90" s="204" t="s">
        <v>122</v>
      </c>
      <c r="E90" s="205" t="s">
        <v>131</v>
      </c>
      <c r="F90" s="206" t="s">
        <v>132</v>
      </c>
      <c r="G90" s="207" t="s">
        <v>133</v>
      </c>
      <c r="H90" s="208">
        <v>6.7859999999999996</v>
      </c>
      <c r="I90" s="209"/>
      <c r="J90" s="209"/>
      <c r="K90" s="210">
        <f>ROUND(P90*H90,2)</f>
        <v>0</v>
      </c>
      <c r="L90" s="206" t="s">
        <v>134</v>
      </c>
      <c r="M90" s="45"/>
      <c r="N90" s="211" t="s">
        <v>20</v>
      </c>
      <c r="O90" s="212" t="s">
        <v>45</v>
      </c>
      <c r="P90" s="213">
        <f>I90+J90</f>
        <v>0</v>
      </c>
      <c r="Q90" s="213">
        <f>ROUND(I90*H90,2)</f>
        <v>0</v>
      </c>
      <c r="R90" s="213">
        <f>ROUND(J90*H90,2)</f>
        <v>0</v>
      </c>
      <c r="S90" s="85"/>
      <c r="T90" s="214">
        <f>S90*H90</f>
        <v>0</v>
      </c>
      <c r="U90" s="214">
        <v>0</v>
      </c>
      <c r="V90" s="214">
        <f>U90*H90</f>
        <v>0</v>
      </c>
      <c r="W90" s="214">
        <v>0</v>
      </c>
      <c r="X90" s="215">
        <f>W90*H90</f>
        <v>0</v>
      </c>
      <c r="Y90" s="39"/>
      <c r="Z90" s="39"/>
      <c r="AA90" s="39"/>
      <c r="AB90" s="39"/>
      <c r="AC90" s="39"/>
      <c r="AD90" s="39"/>
      <c r="AE90" s="39"/>
      <c r="AR90" s="216" t="s">
        <v>126</v>
      </c>
      <c r="AT90" s="216" t="s">
        <v>122</v>
      </c>
      <c r="AU90" s="216" t="s">
        <v>86</v>
      </c>
      <c r="AY90" s="18" t="s">
        <v>120</v>
      </c>
      <c r="BE90" s="217">
        <f>IF(O90="základní",K90,0)</f>
        <v>0</v>
      </c>
      <c r="BF90" s="217">
        <f>IF(O90="snížená",K90,0)</f>
        <v>0</v>
      </c>
      <c r="BG90" s="217">
        <f>IF(O90="zákl. přenesená",K90,0)</f>
        <v>0</v>
      </c>
      <c r="BH90" s="217">
        <f>IF(O90="sníž. přenesená",K90,0)</f>
        <v>0</v>
      </c>
      <c r="BI90" s="217">
        <f>IF(O90="nulová",K90,0)</f>
        <v>0</v>
      </c>
      <c r="BJ90" s="18" t="s">
        <v>84</v>
      </c>
      <c r="BK90" s="217">
        <f>ROUND(P90*H90,2)</f>
        <v>0</v>
      </c>
      <c r="BL90" s="18" t="s">
        <v>126</v>
      </c>
      <c r="BM90" s="216" t="s">
        <v>135</v>
      </c>
    </row>
    <row r="91" s="2" customFormat="1">
      <c r="A91" s="39"/>
      <c r="B91" s="40"/>
      <c r="C91" s="41"/>
      <c r="D91" s="218" t="s">
        <v>128</v>
      </c>
      <c r="E91" s="41"/>
      <c r="F91" s="219" t="s">
        <v>136</v>
      </c>
      <c r="G91" s="41"/>
      <c r="H91" s="41"/>
      <c r="I91" s="220"/>
      <c r="J91" s="220"/>
      <c r="K91" s="41"/>
      <c r="L91" s="41"/>
      <c r="M91" s="45"/>
      <c r="N91" s="221"/>
      <c r="O91" s="222"/>
      <c r="P91" s="85"/>
      <c r="Q91" s="85"/>
      <c r="R91" s="85"/>
      <c r="S91" s="85"/>
      <c r="T91" s="85"/>
      <c r="U91" s="85"/>
      <c r="V91" s="85"/>
      <c r="W91" s="85"/>
      <c r="X91" s="86"/>
      <c r="Y91" s="39"/>
      <c r="Z91" s="39"/>
      <c r="AA91" s="39"/>
      <c r="AB91" s="39"/>
      <c r="AC91" s="39"/>
      <c r="AD91" s="39"/>
      <c r="AE91" s="39"/>
      <c r="AT91" s="18" t="s">
        <v>128</v>
      </c>
      <c r="AU91" s="18" t="s">
        <v>86</v>
      </c>
    </row>
    <row r="92" s="2" customFormat="1">
      <c r="A92" s="39"/>
      <c r="B92" s="40"/>
      <c r="C92" s="41"/>
      <c r="D92" s="224" t="s">
        <v>137</v>
      </c>
      <c r="E92" s="41"/>
      <c r="F92" s="225" t="s">
        <v>138</v>
      </c>
      <c r="G92" s="41"/>
      <c r="H92" s="41"/>
      <c r="I92" s="220"/>
      <c r="J92" s="220"/>
      <c r="K92" s="41"/>
      <c r="L92" s="41"/>
      <c r="M92" s="45"/>
      <c r="N92" s="221"/>
      <c r="O92" s="222"/>
      <c r="P92" s="85"/>
      <c r="Q92" s="85"/>
      <c r="R92" s="85"/>
      <c r="S92" s="85"/>
      <c r="T92" s="85"/>
      <c r="U92" s="85"/>
      <c r="V92" s="85"/>
      <c r="W92" s="85"/>
      <c r="X92" s="86"/>
      <c r="Y92" s="39"/>
      <c r="Z92" s="39"/>
      <c r="AA92" s="39"/>
      <c r="AB92" s="39"/>
      <c r="AC92" s="39"/>
      <c r="AD92" s="39"/>
      <c r="AE92" s="39"/>
      <c r="AT92" s="18" t="s">
        <v>137</v>
      </c>
      <c r="AU92" s="18" t="s">
        <v>86</v>
      </c>
    </row>
    <row r="93" s="2" customFormat="1">
      <c r="A93" s="39"/>
      <c r="B93" s="40"/>
      <c r="C93" s="204" t="s">
        <v>139</v>
      </c>
      <c r="D93" s="204" t="s">
        <v>122</v>
      </c>
      <c r="E93" s="205" t="s">
        <v>140</v>
      </c>
      <c r="F93" s="206" t="s">
        <v>141</v>
      </c>
      <c r="G93" s="207" t="s">
        <v>142</v>
      </c>
      <c r="H93" s="208">
        <v>5.4240000000000004</v>
      </c>
      <c r="I93" s="209"/>
      <c r="J93" s="209"/>
      <c r="K93" s="210">
        <f>ROUND(P93*H93,2)</f>
        <v>0</v>
      </c>
      <c r="L93" s="206" t="s">
        <v>134</v>
      </c>
      <c r="M93" s="45"/>
      <c r="N93" s="211" t="s">
        <v>20</v>
      </c>
      <c r="O93" s="212" t="s">
        <v>45</v>
      </c>
      <c r="P93" s="213">
        <f>I93+J93</f>
        <v>0</v>
      </c>
      <c r="Q93" s="213">
        <f>ROUND(I93*H93,2)</f>
        <v>0</v>
      </c>
      <c r="R93" s="213">
        <f>ROUND(J93*H93,2)</f>
        <v>0</v>
      </c>
      <c r="S93" s="85"/>
      <c r="T93" s="214">
        <f>S93*H93</f>
        <v>0</v>
      </c>
      <c r="U93" s="214">
        <v>0</v>
      </c>
      <c r="V93" s="214">
        <f>U93*H93</f>
        <v>0</v>
      </c>
      <c r="W93" s="214">
        <v>0</v>
      </c>
      <c r="X93" s="215">
        <f>W93*H93</f>
        <v>0</v>
      </c>
      <c r="Y93" s="39"/>
      <c r="Z93" s="39"/>
      <c r="AA93" s="39"/>
      <c r="AB93" s="39"/>
      <c r="AC93" s="39"/>
      <c r="AD93" s="39"/>
      <c r="AE93" s="39"/>
      <c r="AR93" s="216" t="s">
        <v>126</v>
      </c>
      <c r="AT93" s="216" t="s">
        <v>122</v>
      </c>
      <c r="AU93" s="216" t="s">
        <v>86</v>
      </c>
      <c r="AY93" s="18" t="s">
        <v>120</v>
      </c>
      <c r="BE93" s="217">
        <f>IF(O93="základní",K93,0)</f>
        <v>0</v>
      </c>
      <c r="BF93" s="217">
        <f>IF(O93="snížená",K93,0)</f>
        <v>0</v>
      </c>
      <c r="BG93" s="217">
        <f>IF(O93="zákl. přenesená",K93,0)</f>
        <v>0</v>
      </c>
      <c r="BH93" s="217">
        <f>IF(O93="sníž. přenesená",K93,0)</f>
        <v>0</v>
      </c>
      <c r="BI93" s="217">
        <f>IF(O93="nulová",K93,0)</f>
        <v>0</v>
      </c>
      <c r="BJ93" s="18" t="s">
        <v>84</v>
      </c>
      <c r="BK93" s="217">
        <f>ROUND(P93*H93,2)</f>
        <v>0</v>
      </c>
      <c r="BL93" s="18" t="s">
        <v>126</v>
      </c>
      <c r="BM93" s="216" t="s">
        <v>143</v>
      </c>
    </row>
    <row r="94" s="2" customFormat="1">
      <c r="A94" s="39"/>
      <c r="B94" s="40"/>
      <c r="C94" s="41"/>
      <c r="D94" s="218" t="s">
        <v>128</v>
      </c>
      <c r="E94" s="41"/>
      <c r="F94" s="219" t="s">
        <v>144</v>
      </c>
      <c r="G94" s="41"/>
      <c r="H94" s="41"/>
      <c r="I94" s="220"/>
      <c r="J94" s="220"/>
      <c r="K94" s="41"/>
      <c r="L94" s="41"/>
      <c r="M94" s="45"/>
      <c r="N94" s="221"/>
      <c r="O94" s="222"/>
      <c r="P94" s="85"/>
      <c r="Q94" s="85"/>
      <c r="R94" s="85"/>
      <c r="S94" s="85"/>
      <c r="T94" s="85"/>
      <c r="U94" s="85"/>
      <c r="V94" s="85"/>
      <c r="W94" s="85"/>
      <c r="X94" s="86"/>
      <c r="Y94" s="39"/>
      <c r="Z94" s="39"/>
      <c r="AA94" s="39"/>
      <c r="AB94" s="39"/>
      <c r="AC94" s="39"/>
      <c r="AD94" s="39"/>
      <c r="AE94" s="39"/>
      <c r="AT94" s="18" t="s">
        <v>128</v>
      </c>
      <c r="AU94" s="18" t="s">
        <v>86</v>
      </c>
    </row>
    <row r="95" s="2" customFormat="1">
      <c r="A95" s="39"/>
      <c r="B95" s="40"/>
      <c r="C95" s="41"/>
      <c r="D95" s="224" t="s">
        <v>137</v>
      </c>
      <c r="E95" s="41"/>
      <c r="F95" s="225" t="s">
        <v>145</v>
      </c>
      <c r="G95" s="41"/>
      <c r="H95" s="41"/>
      <c r="I95" s="220"/>
      <c r="J95" s="220"/>
      <c r="K95" s="41"/>
      <c r="L95" s="41"/>
      <c r="M95" s="45"/>
      <c r="N95" s="221"/>
      <c r="O95" s="222"/>
      <c r="P95" s="85"/>
      <c r="Q95" s="85"/>
      <c r="R95" s="85"/>
      <c r="S95" s="85"/>
      <c r="T95" s="85"/>
      <c r="U95" s="85"/>
      <c r="V95" s="85"/>
      <c r="W95" s="85"/>
      <c r="X95" s="86"/>
      <c r="Y95" s="39"/>
      <c r="Z95" s="39"/>
      <c r="AA95" s="39"/>
      <c r="AB95" s="39"/>
      <c r="AC95" s="39"/>
      <c r="AD95" s="39"/>
      <c r="AE95" s="39"/>
      <c r="AT95" s="18" t="s">
        <v>137</v>
      </c>
      <c r="AU95" s="18" t="s">
        <v>86</v>
      </c>
    </row>
    <row r="96" s="2" customFormat="1" ht="24.15" customHeight="1">
      <c r="A96" s="39"/>
      <c r="B96" s="40"/>
      <c r="C96" s="204" t="s">
        <v>126</v>
      </c>
      <c r="D96" s="204" t="s">
        <v>122</v>
      </c>
      <c r="E96" s="205" t="s">
        <v>146</v>
      </c>
      <c r="F96" s="206" t="s">
        <v>147</v>
      </c>
      <c r="G96" s="207" t="s">
        <v>125</v>
      </c>
      <c r="H96" s="208">
        <v>24</v>
      </c>
      <c r="I96" s="209"/>
      <c r="J96" s="209"/>
      <c r="K96" s="210">
        <f>ROUND(P96*H96,2)</f>
        <v>0</v>
      </c>
      <c r="L96" s="206" t="s">
        <v>134</v>
      </c>
      <c r="M96" s="45"/>
      <c r="N96" s="211" t="s">
        <v>20</v>
      </c>
      <c r="O96" s="212" t="s">
        <v>45</v>
      </c>
      <c r="P96" s="213">
        <f>I96+J96</f>
        <v>0</v>
      </c>
      <c r="Q96" s="213">
        <f>ROUND(I96*H96,2)</f>
        <v>0</v>
      </c>
      <c r="R96" s="213">
        <f>ROUND(J96*H96,2)</f>
        <v>0</v>
      </c>
      <c r="S96" s="85"/>
      <c r="T96" s="214">
        <f>S96*H96</f>
        <v>0</v>
      </c>
      <c r="U96" s="214">
        <v>0</v>
      </c>
      <c r="V96" s="214">
        <f>U96*H96</f>
        <v>0</v>
      </c>
      <c r="W96" s="214">
        <v>0</v>
      </c>
      <c r="X96" s="215">
        <f>W96*H96</f>
        <v>0</v>
      </c>
      <c r="Y96" s="39"/>
      <c r="Z96" s="39"/>
      <c r="AA96" s="39"/>
      <c r="AB96" s="39"/>
      <c r="AC96" s="39"/>
      <c r="AD96" s="39"/>
      <c r="AE96" s="39"/>
      <c r="AR96" s="216" t="s">
        <v>126</v>
      </c>
      <c r="AT96" s="216" t="s">
        <v>122</v>
      </c>
      <c r="AU96" s="216" t="s">
        <v>86</v>
      </c>
      <c r="AY96" s="18" t="s">
        <v>120</v>
      </c>
      <c r="BE96" s="217">
        <f>IF(O96="základní",K96,0)</f>
        <v>0</v>
      </c>
      <c r="BF96" s="217">
        <f>IF(O96="snížená",K96,0)</f>
        <v>0</v>
      </c>
      <c r="BG96" s="217">
        <f>IF(O96="zákl. přenesená",K96,0)</f>
        <v>0</v>
      </c>
      <c r="BH96" s="217">
        <f>IF(O96="sníž. přenesená",K96,0)</f>
        <v>0</v>
      </c>
      <c r="BI96" s="217">
        <f>IF(O96="nulová",K96,0)</f>
        <v>0</v>
      </c>
      <c r="BJ96" s="18" t="s">
        <v>84</v>
      </c>
      <c r="BK96" s="217">
        <f>ROUND(P96*H96,2)</f>
        <v>0</v>
      </c>
      <c r="BL96" s="18" t="s">
        <v>126</v>
      </c>
      <c r="BM96" s="216" t="s">
        <v>148</v>
      </c>
    </row>
    <row r="97" s="2" customFormat="1">
      <c r="A97" s="39"/>
      <c r="B97" s="40"/>
      <c r="C97" s="41"/>
      <c r="D97" s="218" t="s">
        <v>128</v>
      </c>
      <c r="E97" s="41"/>
      <c r="F97" s="219" t="s">
        <v>149</v>
      </c>
      <c r="G97" s="41"/>
      <c r="H97" s="41"/>
      <c r="I97" s="220"/>
      <c r="J97" s="220"/>
      <c r="K97" s="41"/>
      <c r="L97" s="41"/>
      <c r="M97" s="45"/>
      <c r="N97" s="221"/>
      <c r="O97" s="222"/>
      <c r="P97" s="85"/>
      <c r="Q97" s="85"/>
      <c r="R97" s="85"/>
      <c r="S97" s="85"/>
      <c r="T97" s="85"/>
      <c r="U97" s="85"/>
      <c r="V97" s="85"/>
      <c r="W97" s="85"/>
      <c r="X97" s="86"/>
      <c r="Y97" s="39"/>
      <c r="Z97" s="39"/>
      <c r="AA97" s="39"/>
      <c r="AB97" s="39"/>
      <c r="AC97" s="39"/>
      <c r="AD97" s="39"/>
      <c r="AE97" s="39"/>
      <c r="AT97" s="18" t="s">
        <v>128</v>
      </c>
      <c r="AU97" s="18" t="s">
        <v>86</v>
      </c>
    </row>
    <row r="98" s="2" customFormat="1">
      <c r="A98" s="39"/>
      <c r="B98" s="40"/>
      <c r="C98" s="41"/>
      <c r="D98" s="224" t="s">
        <v>137</v>
      </c>
      <c r="E98" s="41"/>
      <c r="F98" s="225" t="s">
        <v>150</v>
      </c>
      <c r="G98" s="41"/>
      <c r="H98" s="41"/>
      <c r="I98" s="220"/>
      <c r="J98" s="220"/>
      <c r="K98" s="41"/>
      <c r="L98" s="41"/>
      <c r="M98" s="45"/>
      <c r="N98" s="221"/>
      <c r="O98" s="222"/>
      <c r="P98" s="85"/>
      <c r="Q98" s="85"/>
      <c r="R98" s="85"/>
      <c r="S98" s="85"/>
      <c r="T98" s="85"/>
      <c r="U98" s="85"/>
      <c r="V98" s="85"/>
      <c r="W98" s="85"/>
      <c r="X98" s="86"/>
      <c r="Y98" s="39"/>
      <c r="Z98" s="39"/>
      <c r="AA98" s="39"/>
      <c r="AB98" s="39"/>
      <c r="AC98" s="39"/>
      <c r="AD98" s="39"/>
      <c r="AE98" s="39"/>
      <c r="AT98" s="18" t="s">
        <v>137</v>
      </c>
      <c r="AU98" s="18" t="s">
        <v>86</v>
      </c>
    </row>
    <row r="99" s="13" customFormat="1">
      <c r="A99" s="13"/>
      <c r="B99" s="226"/>
      <c r="C99" s="227"/>
      <c r="D99" s="218" t="s">
        <v>151</v>
      </c>
      <c r="E99" s="228" t="s">
        <v>20</v>
      </c>
      <c r="F99" s="229" t="s">
        <v>152</v>
      </c>
      <c r="G99" s="227"/>
      <c r="H99" s="230">
        <v>12</v>
      </c>
      <c r="I99" s="231"/>
      <c r="J99" s="231"/>
      <c r="K99" s="227"/>
      <c r="L99" s="227"/>
      <c r="M99" s="232"/>
      <c r="N99" s="233"/>
      <c r="O99" s="234"/>
      <c r="P99" s="234"/>
      <c r="Q99" s="234"/>
      <c r="R99" s="234"/>
      <c r="S99" s="234"/>
      <c r="T99" s="234"/>
      <c r="U99" s="234"/>
      <c r="V99" s="234"/>
      <c r="W99" s="234"/>
      <c r="X99" s="235"/>
      <c r="Y99" s="13"/>
      <c r="Z99" s="13"/>
      <c r="AA99" s="13"/>
      <c r="AB99" s="13"/>
      <c r="AC99" s="13"/>
      <c r="AD99" s="13"/>
      <c r="AE99" s="13"/>
      <c r="AT99" s="236" t="s">
        <v>151</v>
      </c>
      <c r="AU99" s="236" t="s">
        <v>86</v>
      </c>
      <c r="AV99" s="13" t="s">
        <v>86</v>
      </c>
      <c r="AW99" s="13" t="s">
        <v>5</v>
      </c>
      <c r="AX99" s="13" t="s">
        <v>76</v>
      </c>
      <c r="AY99" s="236" t="s">
        <v>120</v>
      </c>
    </row>
    <row r="100" s="13" customFormat="1">
      <c r="A100" s="13"/>
      <c r="B100" s="226"/>
      <c r="C100" s="227"/>
      <c r="D100" s="218" t="s">
        <v>151</v>
      </c>
      <c r="E100" s="228" t="s">
        <v>20</v>
      </c>
      <c r="F100" s="229" t="s">
        <v>153</v>
      </c>
      <c r="G100" s="227"/>
      <c r="H100" s="230">
        <v>12</v>
      </c>
      <c r="I100" s="231"/>
      <c r="J100" s="231"/>
      <c r="K100" s="227"/>
      <c r="L100" s="227"/>
      <c r="M100" s="232"/>
      <c r="N100" s="233"/>
      <c r="O100" s="234"/>
      <c r="P100" s="234"/>
      <c r="Q100" s="234"/>
      <c r="R100" s="234"/>
      <c r="S100" s="234"/>
      <c r="T100" s="234"/>
      <c r="U100" s="234"/>
      <c r="V100" s="234"/>
      <c r="W100" s="234"/>
      <c r="X100" s="235"/>
      <c r="Y100" s="13"/>
      <c r="Z100" s="13"/>
      <c r="AA100" s="13"/>
      <c r="AB100" s="13"/>
      <c r="AC100" s="13"/>
      <c r="AD100" s="13"/>
      <c r="AE100" s="13"/>
      <c r="AT100" s="236" t="s">
        <v>151</v>
      </c>
      <c r="AU100" s="236" t="s">
        <v>86</v>
      </c>
      <c r="AV100" s="13" t="s">
        <v>86</v>
      </c>
      <c r="AW100" s="13" t="s">
        <v>5</v>
      </c>
      <c r="AX100" s="13" t="s">
        <v>76</v>
      </c>
      <c r="AY100" s="236" t="s">
        <v>120</v>
      </c>
    </row>
    <row r="101" s="14" customFormat="1">
      <c r="A101" s="14"/>
      <c r="B101" s="237"/>
      <c r="C101" s="238"/>
      <c r="D101" s="218" t="s">
        <v>151</v>
      </c>
      <c r="E101" s="239" t="s">
        <v>20</v>
      </c>
      <c r="F101" s="240" t="s">
        <v>154</v>
      </c>
      <c r="G101" s="238"/>
      <c r="H101" s="241">
        <v>24</v>
      </c>
      <c r="I101" s="242"/>
      <c r="J101" s="242"/>
      <c r="K101" s="238"/>
      <c r="L101" s="238"/>
      <c r="M101" s="243"/>
      <c r="N101" s="244"/>
      <c r="O101" s="245"/>
      <c r="P101" s="245"/>
      <c r="Q101" s="245"/>
      <c r="R101" s="245"/>
      <c r="S101" s="245"/>
      <c r="T101" s="245"/>
      <c r="U101" s="245"/>
      <c r="V101" s="245"/>
      <c r="W101" s="245"/>
      <c r="X101" s="246"/>
      <c r="Y101" s="14"/>
      <c r="Z101" s="14"/>
      <c r="AA101" s="14"/>
      <c r="AB101" s="14"/>
      <c r="AC101" s="14"/>
      <c r="AD101" s="14"/>
      <c r="AE101" s="14"/>
      <c r="AT101" s="247" t="s">
        <v>151</v>
      </c>
      <c r="AU101" s="247" t="s">
        <v>86</v>
      </c>
      <c r="AV101" s="14" t="s">
        <v>126</v>
      </c>
      <c r="AW101" s="14" t="s">
        <v>5</v>
      </c>
      <c r="AX101" s="14" t="s">
        <v>84</v>
      </c>
      <c r="AY101" s="247" t="s">
        <v>120</v>
      </c>
    </row>
    <row r="102" s="2" customFormat="1" ht="16.5" customHeight="1">
      <c r="A102" s="39"/>
      <c r="B102" s="40"/>
      <c r="C102" s="248" t="s">
        <v>155</v>
      </c>
      <c r="D102" s="248" t="s">
        <v>156</v>
      </c>
      <c r="E102" s="249" t="s">
        <v>157</v>
      </c>
      <c r="F102" s="250" t="s">
        <v>158</v>
      </c>
      <c r="G102" s="251" t="s">
        <v>125</v>
      </c>
      <c r="H102" s="252">
        <v>12</v>
      </c>
      <c r="I102" s="253"/>
      <c r="J102" s="254"/>
      <c r="K102" s="255">
        <f>ROUND(P102*H102,2)</f>
        <v>0</v>
      </c>
      <c r="L102" s="250" t="s">
        <v>20</v>
      </c>
      <c r="M102" s="256"/>
      <c r="N102" s="257" t="s">
        <v>20</v>
      </c>
      <c r="O102" s="212" t="s">
        <v>45</v>
      </c>
      <c r="P102" s="213">
        <f>I102+J102</f>
        <v>0</v>
      </c>
      <c r="Q102" s="213">
        <f>ROUND(I102*H102,2)</f>
        <v>0</v>
      </c>
      <c r="R102" s="213">
        <f>ROUND(J102*H102,2)</f>
        <v>0</v>
      </c>
      <c r="S102" s="85"/>
      <c r="T102" s="214">
        <f>S102*H102</f>
        <v>0</v>
      </c>
      <c r="U102" s="214">
        <v>0</v>
      </c>
      <c r="V102" s="214">
        <f>U102*H102</f>
        <v>0</v>
      </c>
      <c r="W102" s="214">
        <v>0</v>
      </c>
      <c r="X102" s="215">
        <f>W102*H102</f>
        <v>0</v>
      </c>
      <c r="Y102" s="39"/>
      <c r="Z102" s="39"/>
      <c r="AA102" s="39"/>
      <c r="AB102" s="39"/>
      <c r="AC102" s="39"/>
      <c r="AD102" s="39"/>
      <c r="AE102" s="39"/>
      <c r="AR102" s="216" t="s">
        <v>159</v>
      </c>
      <c r="AT102" s="216" t="s">
        <v>156</v>
      </c>
      <c r="AU102" s="216" t="s">
        <v>86</v>
      </c>
      <c r="AY102" s="18" t="s">
        <v>120</v>
      </c>
      <c r="BE102" s="217">
        <f>IF(O102="základní",K102,0)</f>
        <v>0</v>
      </c>
      <c r="BF102" s="217">
        <f>IF(O102="snížená",K102,0)</f>
        <v>0</v>
      </c>
      <c r="BG102" s="217">
        <f>IF(O102="zákl. přenesená",K102,0)</f>
        <v>0</v>
      </c>
      <c r="BH102" s="217">
        <f>IF(O102="sníž. přenesená",K102,0)</f>
        <v>0</v>
      </c>
      <c r="BI102" s="217">
        <f>IF(O102="nulová",K102,0)</f>
        <v>0</v>
      </c>
      <c r="BJ102" s="18" t="s">
        <v>84</v>
      </c>
      <c r="BK102" s="217">
        <f>ROUND(P102*H102,2)</f>
        <v>0</v>
      </c>
      <c r="BL102" s="18" t="s">
        <v>126</v>
      </c>
      <c r="BM102" s="216" t="s">
        <v>160</v>
      </c>
    </row>
    <row r="103" s="2" customFormat="1">
      <c r="A103" s="39"/>
      <c r="B103" s="40"/>
      <c r="C103" s="41"/>
      <c r="D103" s="218" t="s">
        <v>128</v>
      </c>
      <c r="E103" s="41"/>
      <c r="F103" s="219" t="s">
        <v>158</v>
      </c>
      <c r="G103" s="41"/>
      <c r="H103" s="41"/>
      <c r="I103" s="220"/>
      <c r="J103" s="220"/>
      <c r="K103" s="41"/>
      <c r="L103" s="41"/>
      <c r="M103" s="45"/>
      <c r="N103" s="221"/>
      <c r="O103" s="222"/>
      <c r="P103" s="85"/>
      <c r="Q103" s="85"/>
      <c r="R103" s="85"/>
      <c r="S103" s="85"/>
      <c r="T103" s="85"/>
      <c r="U103" s="85"/>
      <c r="V103" s="85"/>
      <c r="W103" s="85"/>
      <c r="X103" s="86"/>
      <c r="Y103" s="39"/>
      <c r="Z103" s="39"/>
      <c r="AA103" s="39"/>
      <c r="AB103" s="39"/>
      <c r="AC103" s="39"/>
      <c r="AD103" s="39"/>
      <c r="AE103" s="39"/>
      <c r="AT103" s="18" t="s">
        <v>128</v>
      </c>
      <c r="AU103" s="18" t="s">
        <v>86</v>
      </c>
    </row>
    <row r="104" s="2" customFormat="1" ht="16.5" customHeight="1">
      <c r="A104" s="39"/>
      <c r="B104" s="40"/>
      <c r="C104" s="248" t="s">
        <v>161</v>
      </c>
      <c r="D104" s="248" t="s">
        <v>156</v>
      </c>
      <c r="E104" s="249" t="s">
        <v>162</v>
      </c>
      <c r="F104" s="250" t="s">
        <v>163</v>
      </c>
      <c r="G104" s="251" t="s">
        <v>125</v>
      </c>
      <c r="H104" s="252">
        <v>12</v>
      </c>
      <c r="I104" s="253"/>
      <c r="J104" s="254"/>
      <c r="K104" s="255">
        <f>ROUND(P104*H104,2)</f>
        <v>0</v>
      </c>
      <c r="L104" s="250" t="s">
        <v>20</v>
      </c>
      <c r="M104" s="256"/>
      <c r="N104" s="257" t="s">
        <v>20</v>
      </c>
      <c r="O104" s="212" t="s">
        <v>45</v>
      </c>
      <c r="P104" s="213">
        <f>I104+J104</f>
        <v>0</v>
      </c>
      <c r="Q104" s="213">
        <f>ROUND(I104*H104,2)</f>
        <v>0</v>
      </c>
      <c r="R104" s="213">
        <f>ROUND(J104*H104,2)</f>
        <v>0</v>
      </c>
      <c r="S104" s="85"/>
      <c r="T104" s="214">
        <f>S104*H104</f>
        <v>0</v>
      </c>
      <c r="U104" s="214">
        <v>0</v>
      </c>
      <c r="V104" s="214">
        <f>U104*H104</f>
        <v>0</v>
      </c>
      <c r="W104" s="214">
        <v>0</v>
      </c>
      <c r="X104" s="215">
        <f>W104*H104</f>
        <v>0</v>
      </c>
      <c r="Y104" s="39"/>
      <c r="Z104" s="39"/>
      <c r="AA104" s="39"/>
      <c r="AB104" s="39"/>
      <c r="AC104" s="39"/>
      <c r="AD104" s="39"/>
      <c r="AE104" s="39"/>
      <c r="AR104" s="216" t="s">
        <v>159</v>
      </c>
      <c r="AT104" s="216" t="s">
        <v>156</v>
      </c>
      <c r="AU104" s="216" t="s">
        <v>86</v>
      </c>
      <c r="AY104" s="18" t="s">
        <v>120</v>
      </c>
      <c r="BE104" s="217">
        <f>IF(O104="základní",K104,0)</f>
        <v>0</v>
      </c>
      <c r="BF104" s="217">
        <f>IF(O104="snížená",K104,0)</f>
        <v>0</v>
      </c>
      <c r="BG104" s="217">
        <f>IF(O104="zákl. přenesená",K104,0)</f>
        <v>0</v>
      </c>
      <c r="BH104" s="217">
        <f>IF(O104="sníž. přenesená",K104,0)</f>
        <v>0</v>
      </c>
      <c r="BI104" s="217">
        <f>IF(O104="nulová",K104,0)</f>
        <v>0</v>
      </c>
      <c r="BJ104" s="18" t="s">
        <v>84</v>
      </c>
      <c r="BK104" s="217">
        <f>ROUND(P104*H104,2)</f>
        <v>0</v>
      </c>
      <c r="BL104" s="18" t="s">
        <v>126</v>
      </c>
      <c r="BM104" s="216" t="s">
        <v>164</v>
      </c>
    </row>
    <row r="105" s="2" customFormat="1">
      <c r="A105" s="39"/>
      <c r="B105" s="40"/>
      <c r="C105" s="41"/>
      <c r="D105" s="218" t="s">
        <v>128</v>
      </c>
      <c r="E105" s="41"/>
      <c r="F105" s="219" t="s">
        <v>163</v>
      </c>
      <c r="G105" s="41"/>
      <c r="H105" s="41"/>
      <c r="I105" s="220"/>
      <c r="J105" s="220"/>
      <c r="K105" s="41"/>
      <c r="L105" s="41"/>
      <c r="M105" s="45"/>
      <c r="N105" s="221"/>
      <c r="O105" s="222"/>
      <c r="P105" s="85"/>
      <c r="Q105" s="85"/>
      <c r="R105" s="85"/>
      <c r="S105" s="85"/>
      <c r="T105" s="85"/>
      <c r="U105" s="85"/>
      <c r="V105" s="85"/>
      <c r="W105" s="85"/>
      <c r="X105" s="86"/>
      <c r="Y105" s="39"/>
      <c r="Z105" s="39"/>
      <c r="AA105" s="39"/>
      <c r="AB105" s="39"/>
      <c r="AC105" s="39"/>
      <c r="AD105" s="39"/>
      <c r="AE105" s="39"/>
      <c r="AT105" s="18" t="s">
        <v>128</v>
      </c>
      <c r="AU105" s="18" t="s">
        <v>86</v>
      </c>
    </row>
    <row r="106" s="2" customFormat="1" ht="21.75" customHeight="1">
      <c r="A106" s="39"/>
      <c r="B106" s="40"/>
      <c r="C106" s="204" t="s">
        <v>165</v>
      </c>
      <c r="D106" s="204" t="s">
        <v>122</v>
      </c>
      <c r="E106" s="205" t="s">
        <v>166</v>
      </c>
      <c r="F106" s="206" t="s">
        <v>167</v>
      </c>
      <c r="G106" s="207" t="s">
        <v>125</v>
      </c>
      <c r="H106" s="208">
        <v>24</v>
      </c>
      <c r="I106" s="209"/>
      <c r="J106" s="209"/>
      <c r="K106" s="210">
        <f>ROUND(P106*H106,2)</f>
        <v>0</v>
      </c>
      <c r="L106" s="206" t="s">
        <v>20</v>
      </c>
      <c r="M106" s="45"/>
      <c r="N106" s="211" t="s">
        <v>20</v>
      </c>
      <c r="O106" s="212" t="s">
        <v>45</v>
      </c>
      <c r="P106" s="213">
        <f>I106+J106</f>
        <v>0</v>
      </c>
      <c r="Q106" s="213">
        <f>ROUND(I106*H106,2)</f>
        <v>0</v>
      </c>
      <c r="R106" s="213">
        <f>ROUND(J106*H106,2)</f>
        <v>0</v>
      </c>
      <c r="S106" s="85"/>
      <c r="T106" s="214">
        <f>S106*H106</f>
        <v>0</v>
      </c>
      <c r="U106" s="214">
        <v>6.0000000000000002E-05</v>
      </c>
      <c r="V106" s="214">
        <f>U106*H106</f>
        <v>0.0014400000000000001</v>
      </c>
      <c r="W106" s="214">
        <v>0</v>
      </c>
      <c r="X106" s="215">
        <f>W106*H106</f>
        <v>0</v>
      </c>
      <c r="Y106" s="39"/>
      <c r="Z106" s="39"/>
      <c r="AA106" s="39"/>
      <c r="AB106" s="39"/>
      <c r="AC106" s="39"/>
      <c r="AD106" s="39"/>
      <c r="AE106" s="39"/>
      <c r="AR106" s="216" t="s">
        <v>126</v>
      </c>
      <c r="AT106" s="216" t="s">
        <v>122</v>
      </c>
      <c r="AU106" s="216" t="s">
        <v>86</v>
      </c>
      <c r="AY106" s="18" t="s">
        <v>120</v>
      </c>
      <c r="BE106" s="217">
        <f>IF(O106="základní",K106,0)</f>
        <v>0</v>
      </c>
      <c r="BF106" s="217">
        <f>IF(O106="snížená",K106,0)</f>
        <v>0</v>
      </c>
      <c r="BG106" s="217">
        <f>IF(O106="zákl. přenesená",K106,0)</f>
        <v>0</v>
      </c>
      <c r="BH106" s="217">
        <f>IF(O106="sníž. přenesená",K106,0)</f>
        <v>0</v>
      </c>
      <c r="BI106" s="217">
        <f>IF(O106="nulová",K106,0)</f>
        <v>0</v>
      </c>
      <c r="BJ106" s="18" t="s">
        <v>84</v>
      </c>
      <c r="BK106" s="217">
        <f>ROUND(P106*H106,2)</f>
        <v>0</v>
      </c>
      <c r="BL106" s="18" t="s">
        <v>126</v>
      </c>
      <c r="BM106" s="216" t="s">
        <v>168</v>
      </c>
    </row>
    <row r="107" s="2" customFormat="1">
      <c r="A107" s="39"/>
      <c r="B107" s="40"/>
      <c r="C107" s="41"/>
      <c r="D107" s="218" t="s">
        <v>128</v>
      </c>
      <c r="E107" s="41"/>
      <c r="F107" s="219" t="s">
        <v>169</v>
      </c>
      <c r="G107" s="41"/>
      <c r="H107" s="41"/>
      <c r="I107" s="220"/>
      <c r="J107" s="220"/>
      <c r="K107" s="41"/>
      <c r="L107" s="41"/>
      <c r="M107" s="45"/>
      <c r="N107" s="221"/>
      <c r="O107" s="222"/>
      <c r="P107" s="85"/>
      <c r="Q107" s="85"/>
      <c r="R107" s="85"/>
      <c r="S107" s="85"/>
      <c r="T107" s="85"/>
      <c r="U107" s="85"/>
      <c r="V107" s="85"/>
      <c r="W107" s="85"/>
      <c r="X107" s="86"/>
      <c r="Y107" s="39"/>
      <c r="Z107" s="39"/>
      <c r="AA107" s="39"/>
      <c r="AB107" s="39"/>
      <c r="AC107" s="39"/>
      <c r="AD107" s="39"/>
      <c r="AE107" s="39"/>
      <c r="AT107" s="18" t="s">
        <v>128</v>
      </c>
      <c r="AU107" s="18" t="s">
        <v>86</v>
      </c>
    </row>
    <row r="108" s="13" customFormat="1">
      <c r="A108" s="13"/>
      <c r="B108" s="226"/>
      <c r="C108" s="227"/>
      <c r="D108" s="218" t="s">
        <v>151</v>
      </c>
      <c r="E108" s="228" t="s">
        <v>20</v>
      </c>
      <c r="F108" s="229" t="s">
        <v>152</v>
      </c>
      <c r="G108" s="227"/>
      <c r="H108" s="230">
        <v>12</v>
      </c>
      <c r="I108" s="231"/>
      <c r="J108" s="231"/>
      <c r="K108" s="227"/>
      <c r="L108" s="227"/>
      <c r="M108" s="232"/>
      <c r="N108" s="233"/>
      <c r="O108" s="234"/>
      <c r="P108" s="234"/>
      <c r="Q108" s="234"/>
      <c r="R108" s="234"/>
      <c r="S108" s="234"/>
      <c r="T108" s="234"/>
      <c r="U108" s="234"/>
      <c r="V108" s="234"/>
      <c r="W108" s="234"/>
      <c r="X108" s="235"/>
      <c r="Y108" s="13"/>
      <c r="Z108" s="13"/>
      <c r="AA108" s="13"/>
      <c r="AB108" s="13"/>
      <c r="AC108" s="13"/>
      <c r="AD108" s="13"/>
      <c r="AE108" s="13"/>
      <c r="AT108" s="236" t="s">
        <v>151</v>
      </c>
      <c r="AU108" s="236" t="s">
        <v>86</v>
      </c>
      <c r="AV108" s="13" t="s">
        <v>86</v>
      </c>
      <c r="AW108" s="13" t="s">
        <v>5</v>
      </c>
      <c r="AX108" s="13" t="s">
        <v>76</v>
      </c>
      <c r="AY108" s="236" t="s">
        <v>120</v>
      </c>
    </row>
    <row r="109" s="13" customFormat="1">
      <c r="A109" s="13"/>
      <c r="B109" s="226"/>
      <c r="C109" s="227"/>
      <c r="D109" s="218" t="s">
        <v>151</v>
      </c>
      <c r="E109" s="228" t="s">
        <v>20</v>
      </c>
      <c r="F109" s="229" t="s">
        <v>153</v>
      </c>
      <c r="G109" s="227"/>
      <c r="H109" s="230">
        <v>12</v>
      </c>
      <c r="I109" s="231"/>
      <c r="J109" s="231"/>
      <c r="K109" s="227"/>
      <c r="L109" s="227"/>
      <c r="M109" s="232"/>
      <c r="N109" s="233"/>
      <c r="O109" s="234"/>
      <c r="P109" s="234"/>
      <c r="Q109" s="234"/>
      <c r="R109" s="234"/>
      <c r="S109" s="234"/>
      <c r="T109" s="234"/>
      <c r="U109" s="234"/>
      <c r="V109" s="234"/>
      <c r="W109" s="234"/>
      <c r="X109" s="235"/>
      <c r="Y109" s="13"/>
      <c r="Z109" s="13"/>
      <c r="AA109" s="13"/>
      <c r="AB109" s="13"/>
      <c r="AC109" s="13"/>
      <c r="AD109" s="13"/>
      <c r="AE109" s="13"/>
      <c r="AT109" s="236" t="s">
        <v>151</v>
      </c>
      <c r="AU109" s="236" t="s">
        <v>86</v>
      </c>
      <c r="AV109" s="13" t="s">
        <v>86</v>
      </c>
      <c r="AW109" s="13" t="s">
        <v>5</v>
      </c>
      <c r="AX109" s="13" t="s">
        <v>76</v>
      </c>
      <c r="AY109" s="236" t="s">
        <v>120</v>
      </c>
    </row>
    <row r="110" s="14" customFormat="1">
      <c r="A110" s="14"/>
      <c r="B110" s="237"/>
      <c r="C110" s="238"/>
      <c r="D110" s="218" t="s">
        <v>151</v>
      </c>
      <c r="E110" s="239" t="s">
        <v>20</v>
      </c>
      <c r="F110" s="240" t="s">
        <v>154</v>
      </c>
      <c r="G110" s="238"/>
      <c r="H110" s="241">
        <v>24</v>
      </c>
      <c r="I110" s="242"/>
      <c r="J110" s="242"/>
      <c r="K110" s="238"/>
      <c r="L110" s="238"/>
      <c r="M110" s="243"/>
      <c r="N110" s="244"/>
      <c r="O110" s="245"/>
      <c r="P110" s="245"/>
      <c r="Q110" s="245"/>
      <c r="R110" s="245"/>
      <c r="S110" s="245"/>
      <c r="T110" s="245"/>
      <c r="U110" s="245"/>
      <c r="V110" s="245"/>
      <c r="W110" s="245"/>
      <c r="X110" s="246"/>
      <c r="Y110" s="14"/>
      <c r="Z110" s="14"/>
      <c r="AA110" s="14"/>
      <c r="AB110" s="14"/>
      <c r="AC110" s="14"/>
      <c r="AD110" s="14"/>
      <c r="AE110" s="14"/>
      <c r="AT110" s="247" t="s">
        <v>151</v>
      </c>
      <c r="AU110" s="247" t="s">
        <v>86</v>
      </c>
      <c r="AV110" s="14" t="s">
        <v>126</v>
      </c>
      <c r="AW110" s="14" t="s">
        <v>5</v>
      </c>
      <c r="AX110" s="14" t="s">
        <v>84</v>
      </c>
      <c r="AY110" s="247" t="s">
        <v>120</v>
      </c>
    </row>
    <row r="111" s="2" customFormat="1" ht="16.5" customHeight="1">
      <c r="A111" s="39"/>
      <c r="B111" s="40"/>
      <c r="C111" s="248" t="s">
        <v>159</v>
      </c>
      <c r="D111" s="248" t="s">
        <v>156</v>
      </c>
      <c r="E111" s="249" t="s">
        <v>170</v>
      </c>
      <c r="F111" s="250" t="s">
        <v>171</v>
      </c>
      <c r="G111" s="251" t="s">
        <v>172</v>
      </c>
      <c r="H111" s="252">
        <v>21.600000000000001</v>
      </c>
      <c r="I111" s="253"/>
      <c r="J111" s="254"/>
      <c r="K111" s="255">
        <f>ROUND(P111*H111,2)</f>
        <v>0</v>
      </c>
      <c r="L111" s="250" t="s">
        <v>20</v>
      </c>
      <c r="M111" s="256"/>
      <c r="N111" s="257" t="s">
        <v>20</v>
      </c>
      <c r="O111" s="212" t="s">
        <v>45</v>
      </c>
      <c r="P111" s="213">
        <f>I111+J111</f>
        <v>0</v>
      </c>
      <c r="Q111" s="213">
        <f>ROUND(I111*H111,2)</f>
        <v>0</v>
      </c>
      <c r="R111" s="213">
        <f>ROUND(J111*H111,2)</f>
        <v>0</v>
      </c>
      <c r="S111" s="85"/>
      <c r="T111" s="214">
        <f>S111*H111</f>
        <v>0</v>
      </c>
      <c r="U111" s="214">
        <v>0.0038</v>
      </c>
      <c r="V111" s="214">
        <f>U111*H111</f>
        <v>0.08208</v>
      </c>
      <c r="W111" s="214">
        <v>0</v>
      </c>
      <c r="X111" s="215">
        <f>W111*H111</f>
        <v>0</v>
      </c>
      <c r="Y111" s="39"/>
      <c r="Z111" s="39"/>
      <c r="AA111" s="39"/>
      <c r="AB111" s="39"/>
      <c r="AC111" s="39"/>
      <c r="AD111" s="39"/>
      <c r="AE111" s="39"/>
      <c r="AR111" s="216" t="s">
        <v>159</v>
      </c>
      <c r="AT111" s="216" t="s">
        <v>156</v>
      </c>
      <c r="AU111" s="216" t="s">
        <v>86</v>
      </c>
      <c r="AY111" s="18" t="s">
        <v>120</v>
      </c>
      <c r="BE111" s="217">
        <f>IF(O111="základní",K111,0)</f>
        <v>0</v>
      </c>
      <c r="BF111" s="217">
        <f>IF(O111="snížená",K111,0)</f>
        <v>0</v>
      </c>
      <c r="BG111" s="217">
        <f>IF(O111="zákl. přenesená",K111,0)</f>
        <v>0</v>
      </c>
      <c r="BH111" s="217">
        <f>IF(O111="sníž. přenesená",K111,0)</f>
        <v>0</v>
      </c>
      <c r="BI111" s="217">
        <f>IF(O111="nulová",K111,0)</f>
        <v>0</v>
      </c>
      <c r="BJ111" s="18" t="s">
        <v>84</v>
      </c>
      <c r="BK111" s="217">
        <f>ROUND(P111*H111,2)</f>
        <v>0</v>
      </c>
      <c r="BL111" s="18" t="s">
        <v>126</v>
      </c>
      <c r="BM111" s="216" t="s">
        <v>173</v>
      </c>
    </row>
    <row r="112" s="2" customFormat="1">
      <c r="A112" s="39"/>
      <c r="B112" s="40"/>
      <c r="C112" s="41"/>
      <c r="D112" s="218" t="s">
        <v>128</v>
      </c>
      <c r="E112" s="41"/>
      <c r="F112" s="219" t="s">
        <v>174</v>
      </c>
      <c r="G112" s="41"/>
      <c r="H112" s="41"/>
      <c r="I112" s="220"/>
      <c r="J112" s="220"/>
      <c r="K112" s="41"/>
      <c r="L112" s="41"/>
      <c r="M112" s="45"/>
      <c r="N112" s="221"/>
      <c r="O112" s="222"/>
      <c r="P112" s="85"/>
      <c r="Q112" s="85"/>
      <c r="R112" s="85"/>
      <c r="S112" s="85"/>
      <c r="T112" s="85"/>
      <c r="U112" s="85"/>
      <c r="V112" s="85"/>
      <c r="W112" s="85"/>
      <c r="X112" s="86"/>
      <c r="Y112" s="39"/>
      <c r="Z112" s="39"/>
      <c r="AA112" s="39"/>
      <c r="AB112" s="39"/>
      <c r="AC112" s="39"/>
      <c r="AD112" s="39"/>
      <c r="AE112" s="39"/>
      <c r="AT112" s="18" t="s">
        <v>128</v>
      </c>
      <c r="AU112" s="18" t="s">
        <v>86</v>
      </c>
    </row>
    <row r="113" s="13" customFormat="1">
      <c r="A113" s="13"/>
      <c r="B113" s="226"/>
      <c r="C113" s="227"/>
      <c r="D113" s="218" t="s">
        <v>151</v>
      </c>
      <c r="E113" s="228" t="s">
        <v>20</v>
      </c>
      <c r="F113" s="229" t="s">
        <v>175</v>
      </c>
      <c r="G113" s="227"/>
      <c r="H113" s="230">
        <v>21.600000000000001</v>
      </c>
      <c r="I113" s="231"/>
      <c r="J113" s="231"/>
      <c r="K113" s="227"/>
      <c r="L113" s="227"/>
      <c r="M113" s="232"/>
      <c r="N113" s="233"/>
      <c r="O113" s="234"/>
      <c r="P113" s="234"/>
      <c r="Q113" s="234"/>
      <c r="R113" s="234"/>
      <c r="S113" s="234"/>
      <c r="T113" s="234"/>
      <c r="U113" s="234"/>
      <c r="V113" s="234"/>
      <c r="W113" s="234"/>
      <c r="X113" s="235"/>
      <c r="Y113" s="13"/>
      <c r="Z113" s="13"/>
      <c r="AA113" s="13"/>
      <c r="AB113" s="13"/>
      <c r="AC113" s="13"/>
      <c r="AD113" s="13"/>
      <c r="AE113" s="13"/>
      <c r="AT113" s="236" t="s">
        <v>151</v>
      </c>
      <c r="AU113" s="236" t="s">
        <v>86</v>
      </c>
      <c r="AV113" s="13" t="s">
        <v>86</v>
      </c>
      <c r="AW113" s="13" t="s">
        <v>5</v>
      </c>
      <c r="AX113" s="13" t="s">
        <v>84</v>
      </c>
      <c r="AY113" s="236" t="s">
        <v>120</v>
      </c>
    </row>
    <row r="114" s="2" customFormat="1" ht="24.15" customHeight="1">
      <c r="A114" s="39"/>
      <c r="B114" s="40"/>
      <c r="C114" s="248" t="s">
        <v>176</v>
      </c>
      <c r="D114" s="248" t="s">
        <v>156</v>
      </c>
      <c r="E114" s="249" t="s">
        <v>177</v>
      </c>
      <c r="F114" s="250" t="s">
        <v>178</v>
      </c>
      <c r="G114" s="251" t="s">
        <v>125</v>
      </c>
      <c r="H114" s="252">
        <v>72</v>
      </c>
      <c r="I114" s="253"/>
      <c r="J114" s="254"/>
      <c r="K114" s="255">
        <f>ROUND(P114*H114,2)</f>
        <v>0</v>
      </c>
      <c r="L114" s="250" t="s">
        <v>134</v>
      </c>
      <c r="M114" s="256"/>
      <c r="N114" s="257" t="s">
        <v>20</v>
      </c>
      <c r="O114" s="212" t="s">
        <v>45</v>
      </c>
      <c r="P114" s="213">
        <f>I114+J114</f>
        <v>0</v>
      </c>
      <c r="Q114" s="213">
        <f>ROUND(I114*H114,2)</f>
        <v>0</v>
      </c>
      <c r="R114" s="213">
        <f>ROUND(J114*H114,2)</f>
        <v>0</v>
      </c>
      <c r="S114" s="85"/>
      <c r="T114" s="214">
        <f>S114*H114</f>
        <v>0</v>
      </c>
      <c r="U114" s="214">
        <v>0.0070899999999999999</v>
      </c>
      <c r="V114" s="214">
        <f>U114*H114</f>
        <v>0.51048000000000004</v>
      </c>
      <c r="W114" s="214">
        <v>0</v>
      </c>
      <c r="X114" s="215">
        <f>W114*H114</f>
        <v>0</v>
      </c>
      <c r="Y114" s="39"/>
      <c r="Z114" s="39"/>
      <c r="AA114" s="39"/>
      <c r="AB114" s="39"/>
      <c r="AC114" s="39"/>
      <c r="AD114" s="39"/>
      <c r="AE114" s="39"/>
      <c r="AR114" s="216" t="s">
        <v>159</v>
      </c>
      <c r="AT114" s="216" t="s">
        <v>156</v>
      </c>
      <c r="AU114" s="216" t="s">
        <v>86</v>
      </c>
      <c r="AY114" s="18" t="s">
        <v>120</v>
      </c>
      <c r="BE114" s="217">
        <f>IF(O114="základní",K114,0)</f>
        <v>0</v>
      </c>
      <c r="BF114" s="217">
        <f>IF(O114="snížená",K114,0)</f>
        <v>0</v>
      </c>
      <c r="BG114" s="217">
        <f>IF(O114="zákl. přenesená",K114,0)</f>
        <v>0</v>
      </c>
      <c r="BH114" s="217">
        <f>IF(O114="sníž. přenesená",K114,0)</f>
        <v>0</v>
      </c>
      <c r="BI114" s="217">
        <f>IF(O114="nulová",K114,0)</f>
        <v>0</v>
      </c>
      <c r="BJ114" s="18" t="s">
        <v>84</v>
      </c>
      <c r="BK114" s="217">
        <f>ROUND(P114*H114,2)</f>
        <v>0</v>
      </c>
      <c r="BL114" s="18" t="s">
        <v>126</v>
      </c>
      <c r="BM114" s="216" t="s">
        <v>179</v>
      </c>
    </row>
    <row r="115" s="2" customFormat="1">
      <c r="A115" s="39"/>
      <c r="B115" s="40"/>
      <c r="C115" s="41"/>
      <c r="D115" s="218" t="s">
        <v>128</v>
      </c>
      <c r="E115" s="41"/>
      <c r="F115" s="219" t="s">
        <v>178</v>
      </c>
      <c r="G115" s="41"/>
      <c r="H115" s="41"/>
      <c r="I115" s="220"/>
      <c r="J115" s="220"/>
      <c r="K115" s="41"/>
      <c r="L115" s="41"/>
      <c r="M115" s="45"/>
      <c r="N115" s="221"/>
      <c r="O115" s="222"/>
      <c r="P115" s="85"/>
      <c r="Q115" s="85"/>
      <c r="R115" s="85"/>
      <c r="S115" s="85"/>
      <c r="T115" s="85"/>
      <c r="U115" s="85"/>
      <c r="V115" s="85"/>
      <c r="W115" s="85"/>
      <c r="X115" s="86"/>
      <c r="Y115" s="39"/>
      <c r="Z115" s="39"/>
      <c r="AA115" s="39"/>
      <c r="AB115" s="39"/>
      <c r="AC115" s="39"/>
      <c r="AD115" s="39"/>
      <c r="AE115" s="39"/>
      <c r="AT115" s="18" t="s">
        <v>128</v>
      </c>
      <c r="AU115" s="18" t="s">
        <v>86</v>
      </c>
    </row>
    <row r="116" s="13" customFormat="1">
      <c r="A116" s="13"/>
      <c r="B116" s="226"/>
      <c r="C116" s="227"/>
      <c r="D116" s="218" t="s">
        <v>151</v>
      </c>
      <c r="E116" s="227"/>
      <c r="F116" s="229" t="s">
        <v>180</v>
      </c>
      <c r="G116" s="227"/>
      <c r="H116" s="230">
        <v>72</v>
      </c>
      <c r="I116" s="231"/>
      <c r="J116" s="231"/>
      <c r="K116" s="227"/>
      <c r="L116" s="227"/>
      <c r="M116" s="232"/>
      <c r="N116" s="233"/>
      <c r="O116" s="234"/>
      <c r="P116" s="234"/>
      <c r="Q116" s="234"/>
      <c r="R116" s="234"/>
      <c r="S116" s="234"/>
      <c r="T116" s="234"/>
      <c r="U116" s="234"/>
      <c r="V116" s="234"/>
      <c r="W116" s="234"/>
      <c r="X116" s="235"/>
      <c r="Y116" s="13"/>
      <c r="Z116" s="13"/>
      <c r="AA116" s="13"/>
      <c r="AB116" s="13"/>
      <c r="AC116" s="13"/>
      <c r="AD116" s="13"/>
      <c r="AE116" s="13"/>
      <c r="AT116" s="236" t="s">
        <v>151</v>
      </c>
      <c r="AU116" s="236" t="s">
        <v>86</v>
      </c>
      <c r="AV116" s="13" t="s">
        <v>86</v>
      </c>
      <c r="AW116" s="13" t="s">
        <v>4</v>
      </c>
      <c r="AX116" s="13" t="s">
        <v>84</v>
      </c>
      <c r="AY116" s="236" t="s">
        <v>120</v>
      </c>
    </row>
    <row r="117" s="2" customFormat="1" ht="24.15" customHeight="1">
      <c r="A117" s="39"/>
      <c r="B117" s="40"/>
      <c r="C117" s="204" t="s">
        <v>181</v>
      </c>
      <c r="D117" s="204" t="s">
        <v>122</v>
      </c>
      <c r="E117" s="205" t="s">
        <v>182</v>
      </c>
      <c r="F117" s="206" t="s">
        <v>183</v>
      </c>
      <c r="G117" s="207" t="s">
        <v>125</v>
      </c>
      <c r="H117" s="208">
        <v>24</v>
      </c>
      <c r="I117" s="209"/>
      <c r="J117" s="209"/>
      <c r="K117" s="210">
        <f>ROUND(P117*H117,2)</f>
        <v>0</v>
      </c>
      <c r="L117" s="206" t="s">
        <v>134</v>
      </c>
      <c r="M117" s="45"/>
      <c r="N117" s="211" t="s">
        <v>20</v>
      </c>
      <c r="O117" s="212" t="s">
        <v>45</v>
      </c>
      <c r="P117" s="213">
        <f>I117+J117</f>
        <v>0</v>
      </c>
      <c r="Q117" s="213">
        <f>ROUND(I117*H117,2)</f>
        <v>0</v>
      </c>
      <c r="R117" s="213">
        <f>ROUND(J117*H117,2)</f>
        <v>0</v>
      </c>
      <c r="S117" s="85"/>
      <c r="T117" s="214">
        <f>S117*H117</f>
        <v>0</v>
      </c>
      <c r="U117" s="214">
        <v>0</v>
      </c>
      <c r="V117" s="214">
        <f>U117*H117</f>
        <v>0</v>
      </c>
      <c r="W117" s="214">
        <v>0</v>
      </c>
      <c r="X117" s="215">
        <f>W117*H117</f>
        <v>0</v>
      </c>
      <c r="Y117" s="39"/>
      <c r="Z117" s="39"/>
      <c r="AA117" s="39"/>
      <c r="AB117" s="39"/>
      <c r="AC117" s="39"/>
      <c r="AD117" s="39"/>
      <c r="AE117" s="39"/>
      <c r="AR117" s="216" t="s">
        <v>126</v>
      </c>
      <c r="AT117" s="216" t="s">
        <v>122</v>
      </c>
      <c r="AU117" s="216" t="s">
        <v>86</v>
      </c>
      <c r="AY117" s="18" t="s">
        <v>120</v>
      </c>
      <c r="BE117" s="217">
        <f>IF(O117="základní",K117,0)</f>
        <v>0</v>
      </c>
      <c r="BF117" s="217">
        <f>IF(O117="snížená",K117,0)</f>
        <v>0</v>
      </c>
      <c r="BG117" s="217">
        <f>IF(O117="zákl. přenesená",K117,0)</f>
        <v>0</v>
      </c>
      <c r="BH117" s="217">
        <f>IF(O117="sníž. přenesená",K117,0)</f>
        <v>0</v>
      </c>
      <c r="BI117" s="217">
        <f>IF(O117="nulová",K117,0)</f>
        <v>0</v>
      </c>
      <c r="BJ117" s="18" t="s">
        <v>84</v>
      </c>
      <c r="BK117" s="217">
        <f>ROUND(P117*H117,2)</f>
        <v>0</v>
      </c>
      <c r="BL117" s="18" t="s">
        <v>126</v>
      </c>
      <c r="BM117" s="216" t="s">
        <v>184</v>
      </c>
    </row>
    <row r="118" s="2" customFormat="1">
      <c r="A118" s="39"/>
      <c r="B118" s="40"/>
      <c r="C118" s="41"/>
      <c r="D118" s="218" t="s">
        <v>128</v>
      </c>
      <c r="E118" s="41"/>
      <c r="F118" s="219" t="s">
        <v>185</v>
      </c>
      <c r="G118" s="41"/>
      <c r="H118" s="41"/>
      <c r="I118" s="220"/>
      <c r="J118" s="220"/>
      <c r="K118" s="41"/>
      <c r="L118" s="41"/>
      <c r="M118" s="45"/>
      <c r="N118" s="221"/>
      <c r="O118" s="222"/>
      <c r="P118" s="85"/>
      <c r="Q118" s="85"/>
      <c r="R118" s="85"/>
      <c r="S118" s="85"/>
      <c r="T118" s="85"/>
      <c r="U118" s="85"/>
      <c r="V118" s="85"/>
      <c r="W118" s="85"/>
      <c r="X118" s="86"/>
      <c r="Y118" s="39"/>
      <c r="Z118" s="39"/>
      <c r="AA118" s="39"/>
      <c r="AB118" s="39"/>
      <c r="AC118" s="39"/>
      <c r="AD118" s="39"/>
      <c r="AE118" s="39"/>
      <c r="AT118" s="18" t="s">
        <v>128</v>
      </c>
      <c r="AU118" s="18" t="s">
        <v>86</v>
      </c>
    </row>
    <row r="119" s="2" customFormat="1">
      <c r="A119" s="39"/>
      <c r="B119" s="40"/>
      <c r="C119" s="41"/>
      <c r="D119" s="224" t="s">
        <v>137</v>
      </c>
      <c r="E119" s="41"/>
      <c r="F119" s="225" t="s">
        <v>186</v>
      </c>
      <c r="G119" s="41"/>
      <c r="H119" s="41"/>
      <c r="I119" s="220"/>
      <c r="J119" s="220"/>
      <c r="K119" s="41"/>
      <c r="L119" s="41"/>
      <c r="M119" s="45"/>
      <c r="N119" s="221"/>
      <c r="O119" s="222"/>
      <c r="P119" s="85"/>
      <c r="Q119" s="85"/>
      <c r="R119" s="85"/>
      <c r="S119" s="85"/>
      <c r="T119" s="85"/>
      <c r="U119" s="85"/>
      <c r="V119" s="85"/>
      <c r="W119" s="85"/>
      <c r="X119" s="86"/>
      <c r="Y119" s="39"/>
      <c r="Z119" s="39"/>
      <c r="AA119" s="39"/>
      <c r="AB119" s="39"/>
      <c r="AC119" s="39"/>
      <c r="AD119" s="39"/>
      <c r="AE119" s="39"/>
      <c r="AT119" s="18" t="s">
        <v>137</v>
      </c>
      <c r="AU119" s="18" t="s">
        <v>86</v>
      </c>
    </row>
    <row r="120" s="2" customFormat="1" ht="24.15" customHeight="1">
      <c r="A120" s="39"/>
      <c r="B120" s="40"/>
      <c r="C120" s="204" t="s">
        <v>187</v>
      </c>
      <c r="D120" s="204" t="s">
        <v>122</v>
      </c>
      <c r="E120" s="205" t="s">
        <v>188</v>
      </c>
      <c r="F120" s="206" t="s">
        <v>189</v>
      </c>
      <c r="G120" s="207" t="s">
        <v>125</v>
      </c>
      <c r="H120" s="208">
        <v>24</v>
      </c>
      <c r="I120" s="209"/>
      <c r="J120" s="209"/>
      <c r="K120" s="210">
        <f>ROUND(P120*H120,2)</f>
        <v>0</v>
      </c>
      <c r="L120" s="206" t="s">
        <v>134</v>
      </c>
      <c r="M120" s="45"/>
      <c r="N120" s="211" t="s">
        <v>20</v>
      </c>
      <c r="O120" s="212" t="s">
        <v>45</v>
      </c>
      <c r="P120" s="213">
        <f>I120+J120</f>
        <v>0</v>
      </c>
      <c r="Q120" s="213">
        <f>ROUND(I120*H120,2)</f>
        <v>0</v>
      </c>
      <c r="R120" s="213">
        <f>ROUND(J120*H120,2)</f>
        <v>0</v>
      </c>
      <c r="S120" s="85"/>
      <c r="T120" s="214">
        <f>S120*H120</f>
        <v>0</v>
      </c>
      <c r="U120" s="214">
        <v>0.0020799999999999998</v>
      </c>
      <c r="V120" s="214">
        <f>U120*H120</f>
        <v>0.049919999999999992</v>
      </c>
      <c r="W120" s="214">
        <v>0</v>
      </c>
      <c r="X120" s="215">
        <f>W120*H120</f>
        <v>0</v>
      </c>
      <c r="Y120" s="39"/>
      <c r="Z120" s="39"/>
      <c r="AA120" s="39"/>
      <c r="AB120" s="39"/>
      <c r="AC120" s="39"/>
      <c r="AD120" s="39"/>
      <c r="AE120" s="39"/>
      <c r="AR120" s="216" t="s">
        <v>126</v>
      </c>
      <c r="AT120" s="216" t="s">
        <v>122</v>
      </c>
      <c r="AU120" s="216" t="s">
        <v>86</v>
      </c>
      <c r="AY120" s="18" t="s">
        <v>120</v>
      </c>
      <c r="BE120" s="217">
        <f>IF(O120="základní",K120,0)</f>
        <v>0</v>
      </c>
      <c r="BF120" s="217">
        <f>IF(O120="snížená",K120,0)</f>
        <v>0</v>
      </c>
      <c r="BG120" s="217">
        <f>IF(O120="zákl. přenesená",K120,0)</f>
        <v>0</v>
      </c>
      <c r="BH120" s="217">
        <f>IF(O120="sníž. přenesená",K120,0)</f>
        <v>0</v>
      </c>
      <c r="BI120" s="217">
        <f>IF(O120="nulová",K120,0)</f>
        <v>0</v>
      </c>
      <c r="BJ120" s="18" t="s">
        <v>84</v>
      </c>
      <c r="BK120" s="217">
        <f>ROUND(P120*H120,2)</f>
        <v>0</v>
      </c>
      <c r="BL120" s="18" t="s">
        <v>126</v>
      </c>
      <c r="BM120" s="216" t="s">
        <v>190</v>
      </c>
    </row>
    <row r="121" s="2" customFormat="1">
      <c r="A121" s="39"/>
      <c r="B121" s="40"/>
      <c r="C121" s="41"/>
      <c r="D121" s="218" t="s">
        <v>128</v>
      </c>
      <c r="E121" s="41"/>
      <c r="F121" s="219" t="s">
        <v>191</v>
      </c>
      <c r="G121" s="41"/>
      <c r="H121" s="41"/>
      <c r="I121" s="220"/>
      <c r="J121" s="220"/>
      <c r="K121" s="41"/>
      <c r="L121" s="41"/>
      <c r="M121" s="45"/>
      <c r="N121" s="221"/>
      <c r="O121" s="222"/>
      <c r="P121" s="85"/>
      <c r="Q121" s="85"/>
      <c r="R121" s="85"/>
      <c r="S121" s="85"/>
      <c r="T121" s="85"/>
      <c r="U121" s="85"/>
      <c r="V121" s="85"/>
      <c r="W121" s="85"/>
      <c r="X121" s="86"/>
      <c r="Y121" s="39"/>
      <c r="Z121" s="39"/>
      <c r="AA121" s="39"/>
      <c r="AB121" s="39"/>
      <c r="AC121" s="39"/>
      <c r="AD121" s="39"/>
      <c r="AE121" s="39"/>
      <c r="AT121" s="18" t="s">
        <v>128</v>
      </c>
      <c r="AU121" s="18" t="s">
        <v>86</v>
      </c>
    </row>
    <row r="122" s="2" customFormat="1">
      <c r="A122" s="39"/>
      <c r="B122" s="40"/>
      <c r="C122" s="41"/>
      <c r="D122" s="224" t="s">
        <v>137</v>
      </c>
      <c r="E122" s="41"/>
      <c r="F122" s="225" t="s">
        <v>192</v>
      </c>
      <c r="G122" s="41"/>
      <c r="H122" s="41"/>
      <c r="I122" s="220"/>
      <c r="J122" s="220"/>
      <c r="K122" s="41"/>
      <c r="L122" s="41"/>
      <c r="M122" s="45"/>
      <c r="N122" s="221"/>
      <c r="O122" s="222"/>
      <c r="P122" s="85"/>
      <c r="Q122" s="85"/>
      <c r="R122" s="85"/>
      <c r="S122" s="85"/>
      <c r="T122" s="85"/>
      <c r="U122" s="85"/>
      <c r="V122" s="85"/>
      <c r="W122" s="85"/>
      <c r="X122" s="86"/>
      <c r="Y122" s="39"/>
      <c r="Z122" s="39"/>
      <c r="AA122" s="39"/>
      <c r="AB122" s="39"/>
      <c r="AC122" s="39"/>
      <c r="AD122" s="39"/>
      <c r="AE122" s="39"/>
      <c r="AT122" s="18" t="s">
        <v>137</v>
      </c>
      <c r="AU122" s="18" t="s">
        <v>86</v>
      </c>
    </row>
    <row r="123" s="2" customFormat="1" ht="24.15" customHeight="1">
      <c r="A123" s="39"/>
      <c r="B123" s="40"/>
      <c r="C123" s="204" t="s">
        <v>9</v>
      </c>
      <c r="D123" s="204" t="s">
        <v>122</v>
      </c>
      <c r="E123" s="205" t="s">
        <v>193</v>
      </c>
      <c r="F123" s="206" t="s">
        <v>194</v>
      </c>
      <c r="G123" s="207" t="s">
        <v>125</v>
      </c>
      <c r="H123" s="208">
        <v>24</v>
      </c>
      <c r="I123" s="209"/>
      <c r="J123" s="209"/>
      <c r="K123" s="210">
        <f>ROUND(P123*H123,2)</f>
        <v>0</v>
      </c>
      <c r="L123" s="206" t="s">
        <v>134</v>
      </c>
      <c r="M123" s="45"/>
      <c r="N123" s="211" t="s">
        <v>20</v>
      </c>
      <c r="O123" s="212" t="s">
        <v>45</v>
      </c>
      <c r="P123" s="213">
        <f>I123+J123</f>
        <v>0</v>
      </c>
      <c r="Q123" s="213">
        <f>ROUND(I123*H123,2)</f>
        <v>0</v>
      </c>
      <c r="R123" s="213">
        <f>ROUND(J123*H123,2)</f>
        <v>0</v>
      </c>
      <c r="S123" s="85"/>
      <c r="T123" s="214">
        <f>S123*H123</f>
        <v>0</v>
      </c>
      <c r="U123" s="214">
        <v>0</v>
      </c>
      <c r="V123" s="214">
        <f>U123*H123</f>
        <v>0</v>
      </c>
      <c r="W123" s="214">
        <v>0</v>
      </c>
      <c r="X123" s="215">
        <f>W123*H123</f>
        <v>0</v>
      </c>
      <c r="Y123" s="39"/>
      <c r="Z123" s="39"/>
      <c r="AA123" s="39"/>
      <c r="AB123" s="39"/>
      <c r="AC123" s="39"/>
      <c r="AD123" s="39"/>
      <c r="AE123" s="39"/>
      <c r="AR123" s="216" t="s">
        <v>126</v>
      </c>
      <c r="AT123" s="216" t="s">
        <v>122</v>
      </c>
      <c r="AU123" s="216" t="s">
        <v>86</v>
      </c>
      <c r="AY123" s="18" t="s">
        <v>120</v>
      </c>
      <c r="BE123" s="217">
        <f>IF(O123="základní",K123,0)</f>
        <v>0</v>
      </c>
      <c r="BF123" s="217">
        <f>IF(O123="snížená",K123,0)</f>
        <v>0</v>
      </c>
      <c r="BG123" s="217">
        <f>IF(O123="zákl. přenesená",K123,0)</f>
        <v>0</v>
      </c>
      <c r="BH123" s="217">
        <f>IF(O123="sníž. přenesená",K123,0)</f>
        <v>0</v>
      </c>
      <c r="BI123" s="217">
        <f>IF(O123="nulová",K123,0)</f>
        <v>0</v>
      </c>
      <c r="BJ123" s="18" t="s">
        <v>84</v>
      </c>
      <c r="BK123" s="217">
        <f>ROUND(P123*H123,2)</f>
        <v>0</v>
      </c>
      <c r="BL123" s="18" t="s">
        <v>126</v>
      </c>
      <c r="BM123" s="216" t="s">
        <v>195</v>
      </c>
    </row>
    <row r="124" s="2" customFormat="1">
      <c r="A124" s="39"/>
      <c r="B124" s="40"/>
      <c r="C124" s="41"/>
      <c r="D124" s="218" t="s">
        <v>128</v>
      </c>
      <c r="E124" s="41"/>
      <c r="F124" s="219" t="s">
        <v>196</v>
      </c>
      <c r="G124" s="41"/>
      <c r="H124" s="41"/>
      <c r="I124" s="220"/>
      <c r="J124" s="220"/>
      <c r="K124" s="41"/>
      <c r="L124" s="41"/>
      <c r="M124" s="45"/>
      <c r="N124" s="221"/>
      <c r="O124" s="222"/>
      <c r="P124" s="85"/>
      <c r="Q124" s="85"/>
      <c r="R124" s="85"/>
      <c r="S124" s="85"/>
      <c r="T124" s="85"/>
      <c r="U124" s="85"/>
      <c r="V124" s="85"/>
      <c r="W124" s="85"/>
      <c r="X124" s="86"/>
      <c r="Y124" s="39"/>
      <c r="Z124" s="39"/>
      <c r="AA124" s="39"/>
      <c r="AB124" s="39"/>
      <c r="AC124" s="39"/>
      <c r="AD124" s="39"/>
      <c r="AE124" s="39"/>
      <c r="AT124" s="18" t="s">
        <v>128</v>
      </c>
      <c r="AU124" s="18" t="s">
        <v>86</v>
      </c>
    </row>
    <row r="125" s="2" customFormat="1">
      <c r="A125" s="39"/>
      <c r="B125" s="40"/>
      <c r="C125" s="41"/>
      <c r="D125" s="224" t="s">
        <v>137</v>
      </c>
      <c r="E125" s="41"/>
      <c r="F125" s="225" t="s">
        <v>197</v>
      </c>
      <c r="G125" s="41"/>
      <c r="H125" s="41"/>
      <c r="I125" s="220"/>
      <c r="J125" s="220"/>
      <c r="K125" s="41"/>
      <c r="L125" s="41"/>
      <c r="M125" s="45"/>
      <c r="N125" s="221"/>
      <c r="O125" s="222"/>
      <c r="P125" s="85"/>
      <c r="Q125" s="85"/>
      <c r="R125" s="85"/>
      <c r="S125" s="85"/>
      <c r="T125" s="85"/>
      <c r="U125" s="85"/>
      <c r="V125" s="85"/>
      <c r="W125" s="85"/>
      <c r="X125" s="86"/>
      <c r="Y125" s="39"/>
      <c r="Z125" s="39"/>
      <c r="AA125" s="39"/>
      <c r="AB125" s="39"/>
      <c r="AC125" s="39"/>
      <c r="AD125" s="39"/>
      <c r="AE125" s="39"/>
      <c r="AT125" s="18" t="s">
        <v>137</v>
      </c>
      <c r="AU125" s="18" t="s">
        <v>86</v>
      </c>
    </row>
    <row r="126" s="2" customFormat="1" ht="24.15" customHeight="1">
      <c r="A126" s="39"/>
      <c r="B126" s="40"/>
      <c r="C126" s="248" t="s">
        <v>198</v>
      </c>
      <c r="D126" s="248" t="s">
        <v>156</v>
      </c>
      <c r="E126" s="249" t="s">
        <v>199</v>
      </c>
      <c r="F126" s="250" t="s">
        <v>200</v>
      </c>
      <c r="G126" s="251" t="s">
        <v>201</v>
      </c>
      <c r="H126" s="252">
        <v>2.3999999999999999</v>
      </c>
      <c r="I126" s="253"/>
      <c r="J126" s="254"/>
      <c r="K126" s="255">
        <f>ROUND(P126*H126,2)</f>
        <v>0</v>
      </c>
      <c r="L126" s="250" t="s">
        <v>134</v>
      </c>
      <c r="M126" s="256"/>
      <c r="N126" s="257" t="s">
        <v>20</v>
      </c>
      <c r="O126" s="212" t="s">
        <v>45</v>
      </c>
      <c r="P126" s="213">
        <f>I126+J126</f>
        <v>0</v>
      </c>
      <c r="Q126" s="213">
        <f>ROUND(I126*H126,2)</f>
        <v>0</v>
      </c>
      <c r="R126" s="213">
        <f>ROUND(J126*H126,2)</f>
        <v>0</v>
      </c>
      <c r="S126" s="85"/>
      <c r="T126" s="214">
        <f>S126*H126</f>
        <v>0</v>
      </c>
      <c r="U126" s="214">
        <v>0.001</v>
      </c>
      <c r="V126" s="214">
        <f>U126*H126</f>
        <v>0.0023999999999999998</v>
      </c>
      <c r="W126" s="214">
        <v>0</v>
      </c>
      <c r="X126" s="215">
        <f>W126*H126</f>
        <v>0</v>
      </c>
      <c r="Y126" s="39"/>
      <c r="Z126" s="39"/>
      <c r="AA126" s="39"/>
      <c r="AB126" s="39"/>
      <c r="AC126" s="39"/>
      <c r="AD126" s="39"/>
      <c r="AE126" s="39"/>
      <c r="AR126" s="216" t="s">
        <v>159</v>
      </c>
      <c r="AT126" s="216" t="s">
        <v>156</v>
      </c>
      <c r="AU126" s="216" t="s">
        <v>86</v>
      </c>
      <c r="AY126" s="18" t="s">
        <v>120</v>
      </c>
      <c r="BE126" s="217">
        <f>IF(O126="základní",K126,0)</f>
        <v>0</v>
      </c>
      <c r="BF126" s="217">
        <f>IF(O126="snížená",K126,0)</f>
        <v>0</v>
      </c>
      <c r="BG126" s="217">
        <f>IF(O126="zákl. přenesená",K126,0)</f>
        <v>0</v>
      </c>
      <c r="BH126" s="217">
        <f>IF(O126="sníž. přenesená",K126,0)</f>
        <v>0</v>
      </c>
      <c r="BI126" s="217">
        <f>IF(O126="nulová",K126,0)</f>
        <v>0</v>
      </c>
      <c r="BJ126" s="18" t="s">
        <v>84</v>
      </c>
      <c r="BK126" s="217">
        <f>ROUND(P126*H126,2)</f>
        <v>0</v>
      </c>
      <c r="BL126" s="18" t="s">
        <v>126</v>
      </c>
      <c r="BM126" s="216" t="s">
        <v>202</v>
      </c>
    </row>
    <row r="127" s="2" customFormat="1">
      <c r="A127" s="39"/>
      <c r="B127" s="40"/>
      <c r="C127" s="41"/>
      <c r="D127" s="218" t="s">
        <v>128</v>
      </c>
      <c r="E127" s="41"/>
      <c r="F127" s="219" t="s">
        <v>200</v>
      </c>
      <c r="G127" s="41"/>
      <c r="H127" s="41"/>
      <c r="I127" s="220"/>
      <c r="J127" s="220"/>
      <c r="K127" s="41"/>
      <c r="L127" s="41"/>
      <c r="M127" s="45"/>
      <c r="N127" s="221"/>
      <c r="O127" s="222"/>
      <c r="P127" s="85"/>
      <c r="Q127" s="85"/>
      <c r="R127" s="85"/>
      <c r="S127" s="85"/>
      <c r="T127" s="85"/>
      <c r="U127" s="85"/>
      <c r="V127" s="85"/>
      <c r="W127" s="85"/>
      <c r="X127" s="86"/>
      <c r="Y127" s="39"/>
      <c r="Z127" s="39"/>
      <c r="AA127" s="39"/>
      <c r="AB127" s="39"/>
      <c r="AC127" s="39"/>
      <c r="AD127" s="39"/>
      <c r="AE127" s="39"/>
      <c r="AT127" s="18" t="s">
        <v>128</v>
      </c>
      <c r="AU127" s="18" t="s">
        <v>86</v>
      </c>
    </row>
    <row r="128" s="13" customFormat="1">
      <c r="A128" s="13"/>
      <c r="B128" s="226"/>
      <c r="C128" s="227"/>
      <c r="D128" s="218" t="s">
        <v>151</v>
      </c>
      <c r="E128" s="227"/>
      <c r="F128" s="229" t="s">
        <v>203</v>
      </c>
      <c r="G128" s="227"/>
      <c r="H128" s="230">
        <v>2.3999999999999999</v>
      </c>
      <c r="I128" s="231"/>
      <c r="J128" s="231"/>
      <c r="K128" s="227"/>
      <c r="L128" s="227"/>
      <c r="M128" s="232"/>
      <c r="N128" s="233"/>
      <c r="O128" s="234"/>
      <c r="P128" s="234"/>
      <c r="Q128" s="234"/>
      <c r="R128" s="234"/>
      <c r="S128" s="234"/>
      <c r="T128" s="234"/>
      <c r="U128" s="234"/>
      <c r="V128" s="234"/>
      <c r="W128" s="234"/>
      <c r="X128" s="235"/>
      <c r="Y128" s="13"/>
      <c r="Z128" s="13"/>
      <c r="AA128" s="13"/>
      <c r="AB128" s="13"/>
      <c r="AC128" s="13"/>
      <c r="AD128" s="13"/>
      <c r="AE128" s="13"/>
      <c r="AT128" s="236" t="s">
        <v>151</v>
      </c>
      <c r="AU128" s="236" t="s">
        <v>86</v>
      </c>
      <c r="AV128" s="13" t="s">
        <v>86</v>
      </c>
      <c r="AW128" s="13" t="s">
        <v>4</v>
      </c>
      <c r="AX128" s="13" t="s">
        <v>84</v>
      </c>
      <c r="AY128" s="236" t="s">
        <v>120</v>
      </c>
    </row>
    <row r="129" s="2" customFormat="1" ht="16.5" customHeight="1">
      <c r="A129" s="39"/>
      <c r="B129" s="40"/>
      <c r="C129" s="204" t="s">
        <v>204</v>
      </c>
      <c r="D129" s="204" t="s">
        <v>122</v>
      </c>
      <c r="E129" s="205" t="s">
        <v>205</v>
      </c>
      <c r="F129" s="206" t="s">
        <v>206</v>
      </c>
      <c r="G129" s="207" t="s">
        <v>125</v>
      </c>
      <c r="H129" s="208">
        <v>24</v>
      </c>
      <c r="I129" s="209"/>
      <c r="J129" s="209"/>
      <c r="K129" s="210">
        <f>ROUND(P129*H129,2)</f>
        <v>0</v>
      </c>
      <c r="L129" s="206" t="s">
        <v>20</v>
      </c>
      <c r="M129" s="45"/>
      <c r="N129" s="211" t="s">
        <v>20</v>
      </c>
      <c r="O129" s="212" t="s">
        <v>45</v>
      </c>
      <c r="P129" s="213">
        <f>I129+J129</f>
        <v>0</v>
      </c>
      <c r="Q129" s="213">
        <f>ROUND(I129*H129,2)</f>
        <v>0</v>
      </c>
      <c r="R129" s="213">
        <f>ROUND(J129*H129,2)</f>
        <v>0</v>
      </c>
      <c r="S129" s="85"/>
      <c r="T129" s="214">
        <f>S129*H129</f>
        <v>0</v>
      </c>
      <c r="U129" s="214">
        <v>0</v>
      </c>
      <c r="V129" s="214">
        <f>U129*H129</f>
        <v>0</v>
      </c>
      <c r="W129" s="214">
        <v>0</v>
      </c>
      <c r="X129" s="215">
        <f>W129*H129</f>
        <v>0</v>
      </c>
      <c r="Y129" s="39"/>
      <c r="Z129" s="39"/>
      <c r="AA129" s="39"/>
      <c r="AB129" s="39"/>
      <c r="AC129" s="39"/>
      <c r="AD129" s="39"/>
      <c r="AE129" s="39"/>
      <c r="AR129" s="216" t="s">
        <v>126</v>
      </c>
      <c r="AT129" s="216" t="s">
        <v>122</v>
      </c>
      <c r="AU129" s="216" t="s">
        <v>86</v>
      </c>
      <c r="AY129" s="18" t="s">
        <v>120</v>
      </c>
      <c r="BE129" s="217">
        <f>IF(O129="základní",K129,0)</f>
        <v>0</v>
      </c>
      <c r="BF129" s="217">
        <f>IF(O129="snížená",K129,0)</f>
        <v>0</v>
      </c>
      <c r="BG129" s="217">
        <f>IF(O129="zákl. přenesená",K129,0)</f>
        <v>0</v>
      </c>
      <c r="BH129" s="217">
        <f>IF(O129="sníž. přenesená",K129,0)</f>
        <v>0</v>
      </c>
      <c r="BI129" s="217">
        <f>IF(O129="nulová",K129,0)</f>
        <v>0</v>
      </c>
      <c r="BJ129" s="18" t="s">
        <v>84</v>
      </c>
      <c r="BK129" s="217">
        <f>ROUND(P129*H129,2)</f>
        <v>0</v>
      </c>
      <c r="BL129" s="18" t="s">
        <v>126</v>
      </c>
      <c r="BM129" s="216" t="s">
        <v>207</v>
      </c>
    </row>
    <row r="130" s="2" customFormat="1">
      <c r="A130" s="39"/>
      <c r="B130" s="40"/>
      <c r="C130" s="41"/>
      <c r="D130" s="218" t="s">
        <v>128</v>
      </c>
      <c r="E130" s="41"/>
      <c r="F130" s="219" t="s">
        <v>208</v>
      </c>
      <c r="G130" s="41"/>
      <c r="H130" s="41"/>
      <c r="I130" s="220"/>
      <c r="J130" s="220"/>
      <c r="K130" s="41"/>
      <c r="L130" s="41"/>
      <c r="M130" s="45"/>
      <c r="N130" s="221"/>
      <c r="O130" s="222"/>
      <c r="P130" s="85"/>
      <c r="Q130" s="85"/>
      <c r="R130" s="85"/>
      <c r="S130" s="85"/>
      <c r="T130" s="85"/>
      <c r="U130" s="85"/>
      <c r="V130" s="85"/>
      <c r="W130" s="85"/>
      <c r="X130" s="86"/>
      <c r="Y130" s="39"/>
      <c r="Z130" s="39"/>
      <c r="AA130" s="39"/>
      <c r="AB130" s="39"/>
      <c r="AC130" s="39"/>
      <c r="AD130" s="39"/>
      <c r="AE130" s="39"/>
      <c r="AT130" s="18" t="s">
        <v>128</v>
      </c>
      <c r="AU130" s="18" t="s">
        <v>86</v>
      </c>
    </row>
    <row r="131" s="2" customFormat="1" ht="24.15" customHeight="1">
      <c r="A131" s="39"/>
      <c r="B131" s="40"/>
      <c r="C131" s="204" t="s">
        <v>209</v>
      </c>
      <c r="D131" s="204" t="s">
        <v>122</v>
      </c>
      <c r="E131" s="205" t="s">
        <v>210</v>
      </c>
      <c r="F131" s="206" t="s">
        <v>211</v>
      </c>
      <c r="G131" s="207" t="s">
        <v>133</v>
      </c>
      <c r="H131" s="208">
        <v>18.864000000000001</v>
      </c>
      <c r="I131" s="209"/>
      <c r="J131" s="209"/>
      <c r="K131" s="210">
        <f>ROUND(P131*H131,2)</f>
        <v>0</v>
      </c>
      <c r="L131" s="206" t="s">
        <v>134</v>
      </c>
      <c r="M131" s="45"/>
      <c r="N131" s="211" t="s">
        <v>20</v>
      </c>
      <c r="O131" s="212" t="s">
        <v>45</v>
      </c>
      <c r="P131" s="213">
        <f>I131+J131</f>
        <v>0</v>
      </c>
      <c r="Q131" s="213">
        <f>ROUND(I131*H131,2)</f>
        <v>0</v>
      </c>
      <c r="R131" s="213">
        <f>ROUND(J131*H131,2)</f>
        <v>0</v>
      </c>
      <c r="S131" s="85"/>
      <c r="T131" s="214">
        <f>S131*H131</f>
        <v>0</v>
      </c>
      <c r="U131" s="214">
        <v>0</v>
      </c>
      <c r="V131" s="214">
        <f>U131*H131</f>
        <v>0</v>
      </c>
      <c r="W131" s="214">
        <v>0</v>
      </c>
      <c r="X131" s="215">
        <f>W131*H131</f>
        <v>0</v>
      </c>
      <c r="Y131" s="39"/>
      <c r="Z131" s="39"/>
      <c r="AA131" s="39"/>
      <c r="AB131" s="39"/>
      <c r="AC131" s="39"/>
      <c r="AD131" s="39"/>
      <c r="AE131" s="39"/>
      <c r="AR131" s="216" t="s">
        <v>126</v>
      </c>
      <c r="AT131" s="216" t="s">
        <v>122</v>
      </c>
      <c r="AU131" s="216" t="s">
        <v>86</v>
      </c>
      <c r="AY131" s="18" t="s">
        <v>120</v>
      </c>
      <c r="BE131" s="217">
        <f>IF(O131="základní",K131,0)</f>
        <v>0</v>
      </c>
      <c r="BF131" s="217">
        <f>IF(O131="snížená",K131,0)</f>
        <v>0</v>
      </c>
      <c r="BG131" s="217">
        <f>IF(O131="zákl. přenesená",K131,0)</f>
        <v>0</v>
      </c>
      <c r="BH131" s="217">
        <f>IF(O131="sníž. přenesená",K131,0)</f>
        <v>0</v>
      </c>
      <c r="BI131" s="217">
        <f>IF(O131="nulová",K131,0)</f>
        <v>0</v>
      </c>
      <c r="BJ131" s="18" t="s">
        <v>84</v>
      </c>
      <c r="BK131" s="217">
        <f>ROUND(P131*H131,2)</f>
        <v>0</v>
      </c>
      <c r="BL131" s="18" t="s">
        <v>126</v>
      </c>
      <c r="BM131" s="216" t="s">
        <v>212</v>
      </c>
    </row>
    <row r="132" s="2" customFormat="1">
      <c r="A132" s="39"/>
      <c r="B132" s="40"/>
      <c r="C132" s="41"/>
      <c r="D132" s="218" t="s">
        <v>128</v>
      </c>
      <c r="E132" s="41"/>
      <c r="F132" s="219" t="s">
        <v>213</v>
      </c>
      <c r="G132" s="41"/>
      <c r="H132" s="41"/>
      <c r="I132" s="220"/>
      <c r="J132" s="220"/>
      <c r="K132" s="41"/>
      <c r="L132" s="41"/>
      <c r="M132" s="45"/>
      <c r="N132" s="221"/>
      <c r="O132" s="222"/>
      <c r="P132" s="85"/>
      <c r="Q132" s="85"/>
      <c r="R132" s="85"/>
      <c r="S132" s="85"/>
      <c r="T132" s="85"/>
      <c r="U132" s="85"/>
      <c r="V132" s="85"/>
      <c r="W132" s="85"/>
      <c r="X132" s="86"/>
      <c r="Y132" s="39"/>
      <c r="Z132" s="39"/>
      <c r="AA132" s="39"/>
      <c r="AB132" s="39"/>
      <c r="AC132" s="39"/>
      <c r="AD132" s="39"/>
      <c r="AE132" s="39"/>
      <c r="AT132" s="18" t="s">
        <v>128</v>
      </c>
      <c r="AU132" s="18" t="s">
        <v>86</v>
      </c>
    </row>
    <row r="133" s="2" customFormat="1">
      <c r="A133" s="39"/>
      <c r="B133" s="40"/>
      <c r="C133" s="41"/>
      <c r="D133" s="224" t="s">
        <v>137</v>
      </c>
      <c r="E133" s="41"/>
      <c r="F133" s="225" t="s">
        <v>214</v>
      </c>
      <c r="G133" s="41"/>
      <c r="H133" s="41"/>
      <c r="I133" s="220"/>
      <c r="J133" s="220"/>
      <c r="K133" s="41"/>
      <c r="L133" s="41"/>
      <c r="M133" s="45"/>
      <c r="N133" s="221"/>
      <c r="O133" s="222"/>
      <c r="P133" s="85"/>
      <c r="Q133" s="85"/>
      <c r="R133" s="85"/>
      <c r="S133" s="85"/>
      <c r="T133" s="85"/>
      <c r="U133" s="85"/>
      <c r="V133" s="85"/>
      <c r="W133" s="85"/>
      <c r="X133" s="86"/>
      <c r="Y133" s="39"/>
      <c r="Z133" s="39"/>
      <c r="AA133" s="39"/>
      <c r="AB133" s="39"/>
      <c r="AC133" s="39"/>
      <c r="AD133" s="39"/>
      <c r="AE133" s="39"/>
      <c r="AT133" s="18" t="s">
        <v>137</v>
      </c>
      <c r="AU133" s="18" t="s">
        <v>86</v>
      </c>
    </row>
    <row r="134" s="2" customFormat="1">
      <c r="A134" s="39"/>
      <c r="B134" s="40"/>
      <c r="C134" s="41"/>
      <c r="D134" s="218" t="s">
        <v>129</v>
      </c>
      <c r="E134" s="41"/>
      <c r="F134" s="223" t="s">
        <v>215</v>
      </c>
      <c r="G134" s="41"/>
      <c r="H134" s="41"/>
      <c r="I134" s="220"/>
      <c r="J134" s="220"/>
      <c r="K134" s="41"/>
      <c r="L134" s="41"/>
      <c r="M134" s="45"/>
      <c r="N134" s="221"/>
      <c r="O134" s="222"/>
      <c r="P134" s="85"/>
      <c r="Q134" s="85"/>
      <c r="R134" s="85"/>
      <c r="S134" s="85"/>
      <c r="T134" s="85"/>
      <c r="U134" s="85"/>
      <c r="V134" s="85"/>
      <c r="W134" s="85"/>
      <c r="X134" s="86"/>
      <c r="Y134" s="39"/>
      <c r="Z134" s="39"/>
      <c r="AA134" s="39"/>
      <c r="AB134" s="39"/>
      <c r="AC134" s="39"/>
      <c r="AD134" s="39"/>
      <c r="AE134" s="39"/>
      <c r="AT134" s="18" t="s">
        <v>129</v>
      </c>
      <c r="AU134" s="18" t="s">
        <v>86</v>
      </c>
    </row>
    <row r="135" s="2" customFormat="1" ht="16.5" customHeight="1">
      <c r="A135" s="39"/>
      <c r="B135" s="40"/>
      <c r="C135" s="204" t="s">
        <v>216</v>
      </c>
      <c r="D135" s="204" t="s">
        <v>122</v>
      </c>
      <c r="E135" s="205" t="s">
        <v>217</v>
      </c>
      <c r="F135" s="206" t="s">
        <v>194</v>
      </c>
      <c r="G135" s="207" t="s">
        <v>201</v>
      </c>
      <c r="H135" s="208">
        <v>2.8799999999999999</v>
      </c>
      <c r="I135" s="209"/>
      <c r="J135" s="209"/>
      <c r="K135" s="210">
        <f>ROUND(P135*H135,2)</f>
        <v>0</v>
      </c>
      <c r="L135" s="206" t="s">
        <v>20</v>
      </c>
      <c r="M135" s="45"/>
      <c r="N135" s="211" t="s">
        <v>20</v>
      </c>
      <c r="O135" s="212" t="s">
        <v>45</v>
      </c>
      <c r="P135" s="213">
        <f>I135+J135</f>
        <v>0</v>
      </c>
      <c r="Q135" s="213">
        <f>ROUND(I135*H135,2)</f>
        <v>0</v>
      </c>
      <c r="R135" s="213">
        <f>ROUND(J135*H135,2)</f>
        <v>0</v>
      </c>
      <c r="S135" s="85"/>
      <c r="T135" s="214">
        <f>S135*H135</f>
        <v>0</v>
      </c>
      <c r="U135" s="214">
        <v>0</v>
      </c>
      <c r="V135" s="214">
        <f>U135*H135</f>
        <v>0</v>
      </c>
      <c r="W135" s="214">
        <v>0</v>
      </c>
      <c r="X135" s="215">
        <f>W135*H135</f>
        <v>0</v>
      </c>
      <c r="Y135" s="39"/>
      <c r="Z135" s="39"/>
      <c r="AA135" s="39"/>
      <c r="AB135" s="39"/>
      <c r="AC135" s="39"/>
      <c r="AD135" s="39"/>
      <c r="AE135" s="39"/>
      <c r="AR135" s="216" t="s">
        <v>126</v>
      </c>
      <c r="AT135" s="216" t="s">
        <v>122</v>
      </c>
      <c r="AU135" s="216" t="s">
        <v>86</v>
      </c>
      <c r="AY135" s="18" t="s">
        <v>120</v>
      </c>
      <c r="BE135" s="217">
        <f>IF(O135="základní",K135,0)</f>
        <v>0</v>
      </c>
      <c r="BF135" s="217">
        <f>IF(O135="snížená",K135,0)</f>
        <v>0</v>
      </c>
      <c r="BG135" s="217">
        <f>IF(O135="zákl. přenesená",K135,0)</f>
        <v>0</v>
      </c>
      <c r="BH135" s="217">
        <f>IF(O135="sníž. přenesená",K135,0)</f>
        <v>0</v>
      </c>
      <c r="BI135" s="217">
        <f>IF(O135="nulová",K135,0)</f>
        <v>0</v>
      </c>
      <c r="BJ135" s="18" t="s">
        <v>84</v>
      </c>
      <c r="BK135" s="217">
        <f>ROUND(P135*H135,2)</f>
        <v>0</v>
      </c>
      <c r="BL135" s="18" t="s">
        <v>126</v>
      </c>
      <c r="BM135" s="216" t="s">
        <v>218</v>
      </c>
    </row>
    <row r="136" s="2" customFormat="1">
      <c r="A136" s="39"/>
      <c r="B136" s="40"/>
      <c r="C136" s="41"/>
      <c r="D136" s="218" t="s">
        <v>128</v>
      </c>
      <c r="E136" s="41"/>
      <c r="F136" s="219" t="s">
        <v>219</v>
      </c>
      <c r="G136" s="41"/>
      <c r="H136" s="41"/>
      <c r="I136" s="220"/>
      <c r="J136" s="220"/>
      <c r="K136" s="41"/>
      <c r="L136" s="41"/>
      <c r="M136" s="45"/>
      <c r="N136" s="221"/>
      <c r="O136" s="222"/>
      <c r="P136" s="85"/>
      <c r="Q136" s="85"/>
      <c r="R136" s="85"/>
      <c r="S136" s="85"/>
      <c r="T136" s="85"/>
      <c r="U136" s="85"/>
      <c r="V136" s="85"/>
      <c r="W136" s="85"/>
      <c r="X136" s="86"/>
      <c r="Y136" s="39"/>
      <c r="Z136" s="39"/>
      <c r="AA136" s="39"/>
      <c r="AB136" s="39"/>
      <c r="AC136" s="39"/>
      <c r="AD136" s="39"/>
      <c r="AE136" s="39"/>
      <c r="AT136" s="18" t="s">
        <v>128</v>
      </c>
      <c r="AU136" s="18" t="s">
        <v>86</v>
      </c>
    </row>
    <row r="137" s="13" customFormat="1">
      <c r="A137" s="13"/>
      <c r="B137" s="226"/>
      <c r="C137" s="227"/>
      <c r="D137" s="218" t="s">
        <v>151</v>
      </c>
      <c r="E137" s="228" t="s">
        <v>20</v>
      </c>
      <c r="F137" s="229" t="s">
        <v>220</v>
      </c>
      <c r="G137" s="227"/>
      <c r="H137" s="230">
        <v>2.8799999999999999</v>
      </c>
      <c r="I137" s="231"/>
      <c r="J137" s="231"/>
      <c r="K137" s="227"/>
      <c r="L137" s="227"/>
      <c r="M137" s="232"/>
      <c r="N137" s="233"/>
      <c r="O137" s="234"/>
      <c r="P137" s="234"/>
      <c r="Q137" s="234"/>
      <c r="R137" s="234"/>
      <c r="S137" s="234"/>
      <c r="T137" s="234"/>
      <c r="U137" s="234"/>
      <c r="V137" s="234"/>
      <c r="W137" s="234"/>
      <c r="X137" s="235"/>
      <c r="Y137" s="13"/>
      <c r="Z137" s="13"/>
      <c r="AA137" s="13"/>
      <c r="AB137" s="13"/>
      <c r="AC137" s="13"/>
      <c r="AD137" s="13"/>
      <c r="AE137" s="13"/>
      <c r="AT137" s="236" t="s">
        <v>151</v>
      </c>
      <c r="AU137" s="236" t="s">
        <v>86</v>
      </c>
      <c r="AV137" s="13" t="s">
        <v>86</v>
      </c>
      <c r="AW137" s="13" t="s">
        <v>5</v>
      </c>
      <c r="AX137" s="13" t="s">
        <v>84</v>
      </c>
      <c r="AY137" s="236" t="s">
        <v>120</v>
      </c>
    </row>
    <row r="138" s="12" customFormat="1" ht="22.8" customHeight="1">
      <c r="A138" s="12"/>
      <c r="B138" s="187"/>
      <c r="C138" s="188"/>
      <c r="D138" s="189" t="s">
        <v>75</v>
      </c>
      <c r="E138" s="202" t="s">
        <v>159</v>
      </c>
      <c r="F138" s="202" t="s">
        <v>221</v>
      </c>
      <c r="G138" s="188"/>
      <c r="H138" s="188"/>
      <c r="I138" s="191"/>
      <c r="J138" s="191"/>
      <c r="K138" s="203">
        <f>BK138</f>
        <v>0</v>
      </c>
      <c r="L138" s="188"/>
      <c r="M138" s="193"/>
      <c r="N138" s="194"/>
      <c r="O138" s="195"/>
      <c r="P138" s="195"/>
      <c r="Q138" s="196">
        <f>SUM(Q139:Q143)</f>
        <v>0</v>
      </c>
      <c r="R138" s="196">
        <f>SUM(R139:R143)</f>
        <v>0</v>
      </c>
      <c r="S138" s="195"/>
      <c r="T138" s="197">
        <f>SUM(T139:T143)</f>
        <v>0</v>
      </c>
      <c r="U138" s="195"/>
      <c r="V138" s="197">
        <f>SUM(V139:V143)</f>
        <v>0.016799999999999999</v>
      </c>
      <c r="W138" s="195"/>
      <c r="X138" s="198">
        <f>SUM(X139:X143)</f>
        <v>0</v>
      </c>
      <c r="Y138" s="12"/>
      <c r="Z138" s="12"/>
      <c r="AA138" s="12"/>
      <c r="AB138" s="12"/>
      <c r="AC138" s="12"/>
      <c r="AD138" s="12"/>
      <c r="AE138" s="12"/>
      <c r="AR138" s="199" t="s">
        <v>84</v>
      </c>
      <c r="AT138" s="200" t="s">
        <v>75</v>
      </c>
      <c r="AU138" s="200" t="s">
        <v>84</v>
      </c>
      <c r="AY138" s="199" t="s">
        <v>120</v>
      </c>
      <c r="BK138" s="201">
        <f>SUM(BK139:BK143)</f>
        <v>0</v>
      </c>
    </row>
    <row r="139" s="2" customFormat="1" ht="24.15" customHeight="1">
      <c r="A139" s="39"/>
      <c r="B139" s="40"/>
      <c r="C139" s="204" t="s">
        <v>222</v>
      </c>
      <c r="D139" s="204" t="s">
        <v>122</v>
      </c>
      <c r="E139" s="205" t="s">
        <v>223</v>
      </c>
      <c r="F139" s="206" t="s">
        <v>224</v>
      </c>
      <c r="G139" s="207" t="s">
        <v>125</v>
      </c>
      <c r="H139" s="208">
        <v>24</v>
      </c>
      <c r="I139" s="209"/>
      <c r="J139" s="209"/>
      <c r="K139" s="210">
        <f>ROUND(P139*H139,2)</f>
        <v>0</v>
      </c>
      <c r="L139" s="206" t="s">
        <v>134</v>
      </c>
      <c r="M139" s="45"/>
      <c r="N139" s="211" t="s">
        <v>20</v>
      </c>
      <c r="O139" s="212" t="s">
        <v>45</v>
      </c>
      <c r="P139" s="213">
        <f>I139+J139</f>
        <v>0</v>
      </c>
      <c r="Q139" s="213">
        <f>ROUND(I139*H139,2)</f>
        <v>0</v>
      </c>
      <c r="R139" s="213">
        <f>ROUND(J139*H139,2)</f>
        <v>0</v>
      </c>
      <c r="S139" s="85"/>
      <c r="T139" s="214">
        <f>S139*H139</f>
        <v>0</v>
      </c>
      <c r="U139" s="214">
        <v>0</v>
      </c>
      <c r="V139" s="214">
        <f>U139*H139</f>
        <v>0</v>
      </c>
      <c r="W139" s="214">
        <v>0</v>
      </c>
      <c r="X139" s="215">
        <f>W139*H139</f>
        <v>0</v>
      </c>
      <c r="Y139" s="39"/>
      <c r="Z139" s="39"/>
      <c r="AA139" s="39"/>
      <c r="AB139" s="39"/>
      <c r="AC139" s="39"/>
      <c r="AD139" s="39"/>
      <c r="AE139" s="39"/>
      <c r="AR139" s="216" t="s">
        <v>126</v>
      </c>
      <c r="AT139" s="216" t="s">
        <v>122</v>
      </c>
      <c r="AU139" s="216" t="s">
        <v>86</v>
      </c>
      <c r="AY139" s="18" t="s">
        <v>120</v>
      </c>
      <c r="BE139" s="217">
        <f>IF(O139="základní",K139,0)</f>
        <v>0</v>
      </c>
      <c r="BF139" s="217">
        <f>IF(O139="snížená",K139,0)</f>
        <v>0</v>
      </c>
      <c r="BG139" s="217">
        <f>IF(O139="zákl. přenesená",K139,0)</f>
        <v>0</v>
      </c>
      <c r="BH139" s="217">
        <f>IF(O139="sníž. přenesená",K139,0)</f>
        <v>0</v>
      </c>
      <c r="BI139" s="217">
        <f>IF(O139="nulová",K139,0)</f>
        <v>0</v>
      </c>
      <c r="BJ139" s="18" t="s">
        <v>84</v>
      </c>
      <c r="BK139" s="217">
        <f>ROUND(P139*H139,2)</f>
        <v>0</v>
      </c>
      <c r="BL139" s="18" t="s">
        <v>126</v>
      </c>
      <c r="BM139" s="216" t="s">
        <v>225</v>
      </c>
    </row>
    <row r="140" s="2" customFormat="1">
      <c r="A140" s="39"/>
      <c r="B140" s="40"/>
      <c r="C140" s="41"/>
      <c r="D140" s="218" t="s">
        <v>128</v>
      </c>
      <c r="E140" s="41"/>
      <c r="F140" s="219" t="s">
        <v>226</v>
      </c>
      <c r="G140" s="41"/>
      <c r="H140" s="41"/>
      <c r="I140" s="220"/>
      <c r="J140" s="220"/>
      <c r="K140" s="41"/>
      <c r="L140" s="41"/>
      <c r="M140" s="45"/>
      <c r="N140" s="221"/>
      <c r="O140" s="222"/>
      <c r="P140" s="85"/>
      <c r="Q140" s="85"/>
      <c r="R140" s="85"/>
      <c r="S140" s="85"/>
      <c r="T140" s="85"/>
      <c r="U140" s="85"/>
      <c r="V140" s="85"/>
      <c r="W140" s="85"/>
      <c r="X140" s="86"/>
      <c r="Y140" s="39"/>
      <c r="Z140" s="39"/>
      <c r="AA140" s="39"/>
      <c r="AB140" s="39"/>
      <c r="AC140" s="39"/>
      <c r="AD140" s="39"/>
      <c r="AE140" s="39"/>
      <c r="AT140" s="18" t="s">
        <v>128</v>
      </c>
      <c r="AU140" s="18" t="s">
        <v>86</v>
      </c>
    </row>
    <row r="141" s="2" customFormat="1">
      <c r="A141" s="39"/>
      <c r="B141" s="40"/>
      <c r="C141" s="41"/>
      <c r="D141" s="224" t="s">
        <v>137</v>
      </c>
      <c r="E141" s="41"/>
      <c r="F141" s="225" t="s">
        <v>227</v>
      </c>
      <c r="G141" s="41"/>
      <c r="H141" s="41"/>
      <c r="I141" s="220"/>
      <c r="J141" s="220"/>
      <c r="K141" s="41"/>
      <c r="L141" s="41"/>
      <c r="M141" s="45"/>
      <c r="N141" s="221"/>
      <c r="O141" s="222"/>
      <c r="P141" s="85"/>
      <c r="Q141" s="85"/>
      <c r="R141" s="85"/>
      <c r="S141" s="85"/>
      <c r="T141" s="85"/>
      <c r="U141" s="85"/>
      <c r="V141" s="85"/>
      <c r="W141" s="85"/>
      <c r="X141" s="86"/>
      <c r="Y141" s="39"/>
      <c r="Z141" s="39"/>
      <c r="AA141" s="39"/>
      <c r="AB141" s="39"/>
      <c r="AC141" s="39"/>
      <c r="AD141" s="39"/>
      <c r="AE141" s="39"/>
      <c r="AT141" s="18" t="s">
        <v>137</v>
      </c>
      <c r="AU141" s="18" t="s">
        <v>86</v>
      </c>
    </row>
    <row r="142" s="2" customFormat="1" ht="24.15" customHeight="1">
      <c r="A142" s="39"/>
      <c r="B142" s="40"/>
      <c r="C142" s="248" t="s">
        <v>228</v>
      </c>
      <c r="D142" s="248" t="s">
        <v>156</v>
      </c>
      <c r="E142" s="249" t="s">
        <v>229</v>
      </c>
      <c r="F142" s="250" t="s">
        <v>230</v>
      </c>
      <c r="G142" s="251" t="s">
        <v>125</v>
      </c>
      <c r="H142" s="252">
        <v>24</v>
      </c>
      <c r="I142" s="253"/>
      <c r="J142" s="254"/>
      <c r="K142" s="255">
        <f>ROUND(P142*H142,2)</f>
        <v>0</v>
      </c>
      <c r="L142" s="250" t="s">
        <v>134</v>
      </c>
      <c r="M142" s="256"/>
      <c r="N142" s="257" t="s">
        <v>20</v>
      </c>
      <c r="O142" s="212" t="s">
        <v>45</v>
      </c>
      <c r="P142" s="213">
        <f>I142+J142</f>
        <v>0</v>
      </c>
      <c r="Q142" s="213">
        <f>ROUND(I142*H142,2)</f>
        <v>0</v>
      </c>
      <c r="R142" s="213">
        <f>ROUND(J142*H142,2)</f>
        <v>0</v>
      </c>
      <c r="S142" s="85"/>
      <c r="T142" s="214">
        <f>S142*H142</f>
        <v>0</v>
      </c>
      <c r="U142" s="214">
        <v>0.00069999999999999999</v>
      </c>
      <c r="V142" s="214">
        <f>U142*H142</f>
        <v>0.016799999999999999</v>
      </c>
      <c r="W142" s="214">
        <v>0</v>
      </c>
      <c r="X142" s="215">
        <f>W142*H142</f>
        <v>0</v>
      </c>
      <c r="Y142" s="39"/>
      <c r="Z142" s="39"/>
      <c r="AA142" s="39"/>
      <c r="AB142" s="39"/>
      <c r="AC142" s="39"/>
      <c r="AD142" s="39"/>
      <c r="AE142" s="39"/>
      <c r="AR142" s="216" t="s">
        <v>159</v>
      </c>
      <c r="AT142" s="216" t="s">
        <v>156</v>
      </c>
      <c r="AU142" s="216" t="s">
        <v>86</v>
      </c>
      <c r="AY142" s="18" t="s">
        <v>120</v>
      </c>
      <c r="BE142" s="217">
        <f>IF(O142="základní",K142,0)</f>
        <v>0</v>
      </c>
      <c r="BF142" s="217">
        <f>IF(O142="snížená",K142,0)</f>
        <v>0</v>
      </c>
      <c r="BG142" s="217">
        <f>IF(O142="zákl. přenesená",K142,0)</f>
        <v>0</v>
      </c>
      <c r="BH142" s="217">
        <f>IF(O142="sníž. přenesená",K142,0)</f>
        <v>0</v>
      </c>
      <c r="BI142" s="217">
        <f>IF(O142="nulová",K142,0)</f>
        <v>0</v>
      </c>
      <c r="BJ142" s="18" t="s">
        <v>84</v>
      </c>
      <c r="BK142" s="217">
        <f>ROUND(P142*H142,2)</f>
        <v>0</v>
      </c>
      <c r="BL142" s="18" t="s">
        <v>126</v>
      </c>
      <c r="BM142" s="216" t="s">
        <v>231</v>
      </c>
    </row>
    <row r="143" s="2" customFormat="1">
      <c r="A143" s="39"/>
      <c r="B143" s="40"/>
      <c r="C143" s="41"/>
      <c r="D143" s="218" t="s">
        <v>128</v>
      </c>
      <c r="E143" s="41"/>
      <c r="F143" s="219" t="s">
        <v>230</v>
      </c>
      <c r="G143" s="41"/>
      <c r="H143" s="41"/>
      <c r="I143" s="220"/>
      <c r="J143" s="220"/>
      <c r="K143" s="41"/>
      <c r="L143" s="41"/>
      <c r="M143" s="45"/>
      <c r="N143" s="258"/>
      <c r="O143" s="259"/>
      <c r="P143" s="260"/>
      <c r="Q143" s="260"/>
      <c r="R143" s="260"/>
      <c r="S143" s="260"/>
      <c r="T143" s="260"/>
      <c r="U143" s="260"/>
      <c r="V143" s="260"/>
      <c r="W143" s="260"/>
      <c r="X143" s="261"/>
      <c r="Y143" s="39"/>
      <c r="Z143" s="39"/>
      <c r="AA143" s="39"/>
      <c r="AB143" s="39"/>
      <c r="AC143" s="39"/>
      <c r="AD143" s="39"/>
      <c r="AE143" s="39"/>
      <c r="AT143" s="18" t="s">
        <v>128</v>
      </c>
      <c r="AU143" s="18" t="s">
        <v>86</v>
      </c>
    </row>
    <row r="144" s="2" customFormat="1" ht="6.96" customHeight="1">
      <c r="A144" s="39"/>
      <c r="B144" s="60"/>
      <c r="C144" s="61"/>
      <c r="D144" s="61"/>
      <c r="E144" s="61"/>
      <c r="F144" s="61"/>
      <c r="G144" s="61"/>
      <c r="H144" s="61"/>
      <c r="I144" s="61"/>
      <c r="J144" s="61"/>
      <c r="K144" s="61"/>
      <c r="L144" s="61"/>
      <c r="M144" s="45"/>
      <c r="N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</sheetData>
  <sheetProtection sheet="1" autoFilter="0" formatColumns="0" formatRows="0" objects="1" scenarios="1" spinCount="100000" saltValue="PvrcIjzxbqIFIhzq0C2KV1R46KAQILGNcqnHbF09ZPokB5EVdAj06oKIM3ncKc9nSPi5htR+IvzClWg8suwG5A==" hashValue="pXrJBt6aTfHw8l3akYAI5WG4HBHimmywokvw3vl3vCQQrjlUw03MThMmT6VK1VzWWDTy1nameiv+WsYEhbkQlw==" algorithmName="SHA-512" password="CC35"/>
  <autoFilter ref="C83:L143"/>
  <mergeCells count="9">
    <mergeCell ref="E7:H7"/>
    <mergeCell ref="E9:H9"/>
    <mergeCell ref="E18:H18"/>
    <mergeCell ref="E27:H27"/>
    <mergeCell ref="E50:H50"/>
    <mergeCell ref="E52:H52"/>
    <mergeCell ref="E74:H74"/>
    <mergeCell ref="E76:H76"/>
    <mergeCell ref="M2:Z2"/>
  </mergeCells>
  <hyperlinks>
    <hyperlink ref="F92" r:id="rId1" display="https://podminky.urs.cz/item/CS_URS_2024_01/121151126"/>
    <hyperlink ref="F95" r:id="rId2" display="https://podminky.urs.cz/item/CS_URS_2024_01/122252203"/>
    <hyperlink ref="F98" r:id="rId3" display="https://podminky.urs.cz/item/CS_URS_2024_01/184102115"/>
    <hyperlink ref="F119" r:id="rId4" display="https://podminky.urs.cz/item/CS_URS_2024_01/184215412"/>
    <hyperlink ref="F122" r:id="rId5" display="https://podminky.urs.cz/item/CS_URS_2024_01/184813121"/>
    <hyperlink ref="F125" r:id="rId6" display="https://podminky.urs.cz/item/CS_URS_2024_01/184816111"/>
    <hyperlink ref="F133" r:id="rId7" display="https://podminky.urs.cz/item/CS_URS_2024_01/184911421"/>
    <hyperlink ref="F141" r:id="rId8" display="https://podminky.urs.cz/item/CS_URS_2024_01/8999228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2" customWidth="1"/>
    <col min="2" max="2" width="1.667969" style="262" customWidth="1"/>
    <col min="3" max="4" width="5" style="262" customWidth="1"/>
    <col min="5" max="5" width="11.66016" style="262" customWidth="1"/>
    <col min="6" max="6" width="9.160156" style="262" customWidth="1"/>
    <col min="7" max="7" width="5" style="262" customWidth="1"/>
    <col min="8" max="8" width="77.83203" style="262" customWidth="1"/>
    <col min="9" max="10" width="20" style="262" customWidth="1"/>
    <col min="11" max="11" width="1.667969" style="262" customWidth="1"/>
  </cols>
  <sheetData>
    <row r="1" s="1" customFormat="1" ht="37.5" customHeight="1"/>
    <row r="2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="15" customFormat="1" ht="45" customHeight="1">
      <c r="B3" s="266"/>
      <c r="C3" s="267" t="s">
        <v>232</v>
      </c>
      <c r="D3" s="267"/>
      <c r="E3" s="267"/>
      <c r="F3" s="267"/>
      <c r="G3" s="267"/>
      <c r="H3" s="267"/>
      <c r="I3" s="267"/>
      <c r="J3" s="267"/>
      <c r="K3" s="268"/>
    </row>
    <row r="4" s="1" customFormat="1" ht="25.5" customHeight="1">
      <c r="B4" s="269"/>
      <c r="C4" s="270" t="s">
        <v>233</v>
      </c>
      <c r="D4" s="270"/>
      <c r="E4" s="270"/>
      <c r="F4" s="270"/>
      <c r="G4" s="270"/>
      <c r="H4" s="270"/>
      <c r="I4" s="270"/>
      <c r="J4" s="270"/>
      <c r="K4" s="271"/>
    </row>
    <row r="5" s="1" customFormat="1" ht="5.25" customHeight="1">
      <c r="B5" s="269"/>
      <c r="C5" s="272"/>
      <c r="D5" s="272"/>
      <c r="E5" s="272"/>
      <c r="F5" s="272"/>
      <c r="G5" s="272"/>
      <c r="H5" s="272"/>
      <c r="I5" s="272"/>
      <c r="J5" s="272"/>
      <c r="K5" s="271"/>
    </row>
    <row r="6" s="1" customFormat="1" ht="15" customHeight="1">
      <c r="B6" s="269"/>
      <c r="C6" s="273" t="s">
        <v>234</v>
      </c>
      <c r="D6" s="273"/>
      <c r="E6" s="273"/>
      <c r="F6" s="273"/>
      <c r="G6" s="273"/>
      <c r="H6" s="273"/>
      <c r="I6" s="273"/>
      <c r="J6" s="273"/>
      <c r="K6" s="271"/>
    </row>
    <row r="7" s="1" customFormat="1" ht="15" customHeight="1">
      <c r="B7" s="274"/>
      <c r="C7" s="273" t="s">
        <v>235</v>
      </c>
      <c r="D7" s="273"/>
      <c r="E7" s="273"/>
      <c r="F7" s="273"/>
      <c r="G7" s="273"/>
      <c r="H7" s="273"/>
      <c r="I7" s="273"/>
      <c r="J7" s="273"/>
      <c r="K7" s="271"/>
    </row>
    <row r="8" s="1" customFormat="1" ht="12.75" customHeight="1">
      <c r="B8" s="274"/>
      <c r="C8" s="273"/>
      <c r="D8" s="273"/>
      <c r="E8" s="273"/>
      <c r="F8" s="273"/>
      <c r="G8" s="273"/>
      <c r="H8" s="273"/>
      <c r="I8" s="273"/>
      <c r="J8" s="273"/>
      <c r="K8" s="271"/>
    </row>
    <row r="9" s="1" customFormat="1" ht="15" customHeight="1">
      <c r="B9" s="274"/>
      <c r="C9" s="273" t="s">
        <v>236</v>
      </c>
      <c r="D9" s="273"/>
      <c r="E9" s="273"/>
      <c r="F9" s="273"/>
      <c r="G9" s="273"/>
      <c r="H9" s="273"/>
      <c r="I9" s="273"/>
      <c r="J9" s="273"/>
      <c r="K9" s="271"/>
    </row>
    <row r="10" s="1" customFormat="1" ht="15" customHeight="1">
      <c r="B10" s="274"/>
      <c r="C10" s="273"/>
      <c r="D10" s="273" t="s">
        <v>237</v>
      </c>
      <c r="E10" s="273"/>
      <c r="F10" s="273"/>
      <c r="G10" s="273"/>
      <c r="H10" s="273"/>
      <c r="I10" s="273"/>
      <c r="J10" s="273"/>
      <c r="K10" s="271"/>
    </row>
    <row r="11" s="1" customFormat="1" ht="15" customHeight="1">
      <c r="B11" s="274"/>
      <c r="C11" s="275"/>
      <c r="D11" s="273" t="s">
        <v>238</v>
      </c>
      <c r="E11" s="273"/>
      <c r="F11" s="273"/>
      <c r="G11" s="273"/>
      <c r="H11" s="273"/>
      <c r="I11" s="273"/>
      <c r="J11" s="273"/>
      <c r="K11" s="271"/>
    </row>
    <row r="12" s="1" customFormat="1" ht="15" customHeight="1">
      <c r="B12" s="274"/>
      <c r="C12" s="275"/>
      <c r="D12" s="273"/>
      <c r="E12" s="273"/>
      <c r="F12" s="273"/>
      <c r="G12" s="273"/>
      <c r="H12" s="273"/>
      <c r="I12" s="273"/>
      <c r="J12" s="273"/>
      <c r="K12" s="271"/>
    </row>
    <row r="13" s="1" customFormat="1" ht="15" customHeight="1">
      <c r="B13" s="274"/>
      <c r="C13" s="275"/>
      <c r="D13" s="276" t="s">
        <v>239</v>
      </c>
      <c r="E13" s="273"/>
      <c r="F13" s="273"/>
      <c r="G13" s="273"/>
      <c r="H13" s="273"/>
      <c r="I13" s="273"/>
      <c r="J13" s="273"/>
      <c r="K13" s="271"/>
    </row>
    <row r="14" s="1" customFormat="1" ht="12.75" customHeight="1">
      <c r="B14" s="274"/>
      <c r="C14" s="275"/>
      <c r="D14" s="275"/>
      <c r="E14" s="275"/>
      <c r="F14" s="275"/>
      <c r="G14" s="275"/>
      <c r="H14" s="275"/>
      <c r="I14" s="275"/>
      <c r="J14" s="275"/>
      <c r="K14" s="271"/>
    </row>
    <row r="15" s="1" customFormat="1" ht="15" customHeight="1">
      <c r="B15" s="274"/>
      <c r="C15" s="275"/>
      <c r="D15" s="273" t="s">
        <v>240</v>
      </c>
      <c r="E15" s="273"/>
      <c r="F15" s="273"/>
      <c r="G15" s="273"/>
      <c r="H15" s="273"/>
      <c r="I15" s="273"/>
      <c r="J15" s="273"/>
      <c r="K15" s="271"/>
    </row>
    <row r="16" s="1" customFormat="1" ht="15" customHeight="1">
      <c r="B16" s="274"/>
      <c r="C16" s="275"/>
      <c r="D16" s="273" t="s">
        <v>241</v>
      </c>
      <c r="E16" s="273"/>
      <c r="F16" s="273"/>
      <c r="G16" s="273"/>
      <c r="H16" s="273"/>
      <c r="I16" s="273"/>
      <c r="J16" s="273"/>
      <c r="K16" s="271"/>
    </row>
    <row r="17" s="1" customFormat="1" ht="15" customHeight="1">
      <c r="B17" s="274"/>
      <c r="C17" s="275"/>
      <c r="D17" s="273" t="s">
        <v>242</v>
      </c>
      <c r="E17" s="273"/>
      <c r="F17" s="273"/>
      <c r="G17" s="273"/>
      <c r="H17" s="273"/>
      <c r="I17" s="273"/>
      <c r="J17" s="273"/>
      <c r="K17" s="271"/>
    </row>
    <row r="18" s="1" customFormat="1" ht="15" customHeight="1">
      <c r="B18" s="274"/>
      <c r="C18" s="275"/>
      <c r="D18" s="275"/>
      <c r="E18" s="277" t="s">
        <v>83</v>
      </c>
      <c r="F18" s="273" t="s">
        <v>243</v>
      </c>
      <c r="G18" s="273"/>
      <c r="H18" s="273"/>
      <c r="I18" s="273"/>
      <c r="J18" s="273"/>
      <c r="K18" s="271"/>
    </row>
    <row r="19" s="1" customFormat="1" ht="15" customHeight="1">
      <c r="B19" s="274"/>
      <c r="C19" s="275"/>
      <c r="D19" s="275"/>
      <c r="E19" s="277" t="s">
        <v>244</v>
      </c>
      <c r="F19" s="273" t="s">
        <v>245</v>
      </c>
      <c r="G19" s="273"/>
      <c r="H19" s="273"/>
      <c r="I19" s="273"/>
      <c r="J19" s="273"/>
      <c r="K19" s="271"/>
    </row>
    <row r="20" s="1" customFormat="1" ht="15" customHeight="1">
      <c r="B20" s="274"/>
      <c r="C20" s="275"/>
      <c r="D20" s="275"/>
      <c r="E20" s="277" t="s">
        <v>246</v>
      </c>
      <c r="F20" s="273" t="s">
        <v>247</v>
      </c>
      <c r="G20" s="273"/>
      <c r="H20" s="273"/>
      <c r="I20" s="273"/>
      <c r="J20" s="273"/>
      <c r="K20" s="271"/>
    </row>
    <row r="21" s="1" customFormat="1" ht="15" customHeight="1">
      <c r="B21" s="274"/>
      <c r="C21" s="275"/>
      <c r="D21" s="275"/>
      <c r="E21" s="277" t="s">
        <v>248</v>
      </c>
      <c r="F21" s="273" t="s">
        <v>249</v>
      </c>
      <c r="G21" s="273"/>
      <c r="H21" s="273"/>
      <c r="I21" s="273"/>
      <c r="J21" s="273"/>
      <c r="K21" s="271"/>
    </row>
    <row r="22" s="1" customFormat="1" ht="15" customHeight="1">
      <c r="B22" s="274"/>
      <c r="C22" s="275"/>
      <c r="D22" s="275"/>
      <c r="E22" s="277" t="s">
        <v>250</v>
      </c>
      <c r="F22" s="273" t="s">
        <v>251</v>
      </c>
      <c r="G22" s="273"/>
      <c r="H22" s="273"/>
      <c r="I22" s="273"/>
      <c r="J22" s="273"/>
      <c r="K22" s="271"/>
    </row>
    <row r="23" s="1" customFormat="1" ht="15" customHeight="1">
      <c r="B23" s="274"/>
      <c r="C23" s="275"/>
      <c r="D23" s="275"/>
      <c r="E23" s="277" t="s">
        <v>252</v>
      </c>
      <c r="F23" s="273" t="s">
        <v>253</v>
      </c>
      <c r="G23" s="273"/>
      <c r="H23" s="273"/>
      <c r="I23" s="273"/>
      <c r="J23" s="273"/>
      <c r="K23" s="271"/>
    </row>
    <row r="24" s="1" customFormat="1" ht="12.75" customHeight="1">
      <c r="B24" s="274"/>
      <c r="C24" s="275"/>
      <c r="D24" s="275"/>
      <c r="E24" s="275"/>
      <c r="F24" s="275"/>
      <c r="G24" s="275"/>
      <c r="H24" s="275"/>
      <c r="I24" s="275"/>
      <c r="J24" s="275"/>
      <c r="K24" s="271"/>
    </row>
    <row r="25" s="1" customFormat="1" ht="15" customHeight="1">
      <c r="B25" s="274"/>
      <c r="C25" s="273" t="s">
        <v>254</v>
      </c>
      <c r="D25" s="273"/>
      <c r="E25" s="273"/>
      <c r="F25" s="273"/>
      <c r="G25" s="273"/>
      <c r="H25" s="273"/>
      <c r="I25" s="273"/>
      <c r="J25" s="273"/>
      <c r="K25" s="271"/>
    </row>
    <row r="26" s="1" customFormat="1" ht="15" customHeight="1">
      <c r="B26" s="274"/>
      <c r="C26" s="273" t="s">
        <v>255</v>
      </c>
      <c r="D26" s="273"/>
      <c r="E26" s="273"/>
      <c r="F26" s="273"/>
      <c r="G26" s="273"/>
      <c r="H26" s="273"/>
      <c r="I26" s="273"/>
      <c r="J26" s="273"/>
      <c r="K26" s="271"/>
    </row>
    <row r="27" s="1" customFormat="1" ht="15" customHeight="1">
      <c r="B27" s="274"/>
      <c r="C27" s="273"/>
      <c r="D27" s="273" t="s">
        <v>256</v>
      </c>
      <c r="E27" s="273"/>
      <c r="F27" s="273"/>
      <c r="G27" s="273"/>
      <c r="H27" s="273"/>
      <c r="I27" s="273"/>
      <c r="J27" s="273"/>
      <c r="K27" s="271"/>
    </row>
    <row r="28" s="1" customFormat="1" ht="15" customHeight="1">
      <c r="B28" s="274"/>
      <c r="C28" s="275"/>
      <c r="D28" s="273" t="s">
        <v>257</v>
      </c>
      <c r="E28" s="273"/>
      <c r="F28" s="273"/>
      <c r="G28" s="273"/>
      <c r="H28" s="273"/>
      <c r="I28" s="273"/>
      <c r="J28" s="273"/>
      <c r="K28" s="271"/>
    </row>
    <row r="29" s="1" customFormat="1" ht="12.75" customHeight="1">
      <c r="B29" s="274"/>
      <c r="C29" s="275"/>
      <c r="D29" s="275"/>
      <c r="E29" s="275"/>
      <c r="F29" s="275"/>
      <c r="G29" s="275"/>
      <c r="H29" s="275"/>
      <c r="I29" s="275"/>
      <c r="J29" s="275"/>
      <c r="K29" s="271"/>
    </row>
    <row r="30" s="1" customFormat="1" ht="15" customHeight="1">
      <c r="B30" s="274"/>
      <c r="C30" s="275"/>
      <c r="D30" s="273" t="s">
        <v>258</v>
      </c>
      <c r="E30" s="273"/>
      <c r="F30" s="273"/>
      <c r="G30" s="273"/>
      <c r="H30" s="273"/>
      <c r="I30" s="273"/>
      <c r="J30" s="273"/>
      <c r="K30" s="271"/>
    </row>
    <row r="31" s="1" customFormat="1" ht="15" customHeight="1">
      <c r="B31" s="274"/>
      <c r="C31" s="275"/>
      <c r="D31" s="273" t="s">
        <v>259</v>
      </c>
      <c r="E31" s="273"/>
      <c r="F31" s="273"/>
      <c r="G31" s="273"/>
      <c r="H31" s="273"/>
      <c r="I31" s="273"/>
      <c r="J31" s="273"/>
      <c r="K31" s="271"/>
    </row>
    <row r="32" s="1" customFormat="1" ht="12.75" customHeight="1">
      <c r="B32" s="274"/>
      <c r="C32" s="275"/>
      <c r="D32" s="275"/>
      <c r="E32" s="275"/>
      <c r="F32" s="275"/>
      <c r="G32" s="275"/>
      <c r="H32" s="275"/>
      <c r="I32" s="275"/>
      <c r="J32" s="275"/>
      <c r="K32" s="271"/>
    </row>
    <row r="33" s="1" customFormat="1" ht="15" customHeight="1">
      <c r="B33" s="274"/>
      <c r="C33" s="275"/>
      <c r="D33" s="273" t="s">
        <v>260</v>
      </c>
      <c r="E33" s="273"/>
      <c r="F33" s="273"/>
      <c r="G33" s="273"/>
      <c r="H33" s="273"/>
      <c r="I33" s="273"/>
      <c r="J33" s="273"/>
      <c r="K33" s="271"/>
    </row>
    <row r="34" s="1" customFormat="1" ht="15" customHeight="1">
      <c r="B34" s="274"/>
      <c r="C34" s="275"/>
      <c r="D34" s="273" t="s">
        <v>261</v>
      </c>
      <c r="E34" s="273"/>
      <c r="F34" s="273"/>
      <c r="G34" s="273"/>
      <c r="H34" s="273"/>
      <c r="I34" s="273"/>
      <c r="J34" s="273"/>
      <c r="K34" s="271"/>
    </row>
    <row r="35" s="1" customFormat="1" ht="15" customHeight="1">
      <c r="B35" s="274"/>
      <c r="C35" s="275"/>
      <c r="D35" s="273" t="s">
        <v>262</v>
      </c>
      <c r="E35" s="273"/>
      <c r="F35" s="273"/>
      <c r="G35" s="273"/>
      <c r="H35" s="273"/>
      <c r="I35" s="273"/>
      <c r="J35" s="273"/>
      <c r="K35" s="271"/>
    </row>
    <row r="36" s="1" customFormat="1" ht="15" customHeight="1">
      <c r="B36" s="274"/>
      <c r="C36" s="275"/>
      <c r="D36" s="273"/>
      <c r="E36" s="276" t="s">
        <v>102</v>
      </c>
      <c r="F36" s="273"/>
      <c r="G36" s="273" t="s">
        <v>263</v>
      </c>
      <c r="H36" s="273"/>
      <c r="I36" s="273"/>
      <c r="J36" s="273"/>
      <c r="K36" s="271"/>
    </row>
    <row r="37" s="1" customFormat="1" ht="30.75" customHeight="1">
      <c r="B37" s="274"/>
      <c r="C37" s="275"/>
      <c r="D37" s="273"/>
      <c r="E37" s="276" t="s">
        <v>264</v>
      </c>
      <c r="F37" s="273"/>
      <c r="G37" s="273" t="s">
        <v>265</v>
      </c>
      <c r="H37" s="273"/>
      <c r="I37" s="273"/>
      <c r="J37" s="273"/>
      <c r="K37" s="271"/>
    </row>
    <row r="38" s="1" customFormat="1" ht="15" customHeight="1">
      <c r="B38" s="274"/>
      <c r="C38" s="275"/>
      <c r="D38" s="273"/>
      <c r="E38" s="276" t="s">
        <v>55</v>
      </c>
      <c r="F38" s="273"/>
      <c r="G38" s="273" t="s">
        <v>266</v>
      </c>
      <c r="H38" s="273"/>
      <c r="I38" s="273"/>
      <c r="J38" s="273"/>
      <c r="K38" s="271"/>
    </row>
    <row r="39" s="1" customFormat="1" ht="15" customHeight="1">
      <c r="B39" s="274"/>
      <c r="C39" s="275"/>
      <c r="D39" s="273"/>
      <c r="E39" s="276" t="s">
        <v>56</v>
      </c>
      <c r="F39" s="273"/>
      <c r="G39" s="273" t="s">
        <v>267</v>
      </c>
      <c r="H39" s="273"/>
      <c r="I39" s="273"/>
      <c r="J39" s="273"/>
      <c r="K39" s="271"/>
    </row>
    <row r="40" s="1" customFormat="1" ht="15" customHeight="1">
      <c r="B40" s="274"/>
      <c r="C40" s="275"/>
      <c r="D40" s="273"/>
      <c r="E40" s="276" t="s">
        <v>103</v>
      </c>
      <c r="F40" s="273"/>
      <c r="G40" s="273" t="s">
        <v>268</v>
      </c>
      <c r="H40" s="273"/>
      <c r="I40" s="273"/>
      <c r="J40" s="273"/>
      <c r="K40" s="271"/>
    </row>
    <row r="41" s="1" customFormat="1" ht="15" customHeight="1">
      <c r="B41" s="274"/>
      <c r="C41" s="275"/>
      <c r="D41" s="273"/>
      <c r="E41" s="276" t="s">
        <v>104</v>
      </c>
      <c r="F41" s="273"/>
      <c r="G41" s="273" t="s">
        <v>269</v>
      </c>
      <c r="H41" s="273"/>
      <c r="I41" s="273"/>
      <c r="J41" s="273"/>
      <c r="K41" s="271"/>
    </row>
    <row r="42" s="1" customFormat="1" ht="15" customHeight="1">
      <c r="B42" s="274"/>
      <c r="C42" s="275"/>
      <c r="D42" s="273"/>
      <c r="E42" s="276" t="s">
        <v>270</v>
      </c>
      <c r="F42" s="273"/>
      <c r="G42" s="273" t="s">
        <v>271</v>
      </c>
      <c r="H42" s="273"/>
      <c r="I42" s="273"/>
      <c r="J42" s="273"/>
      <c r="K42" s="271"/>
    </row>
    <row r="43" s="1" customFormat="1" ht="15" customHeight="1">
      <c r="B43" s="274"/>
      <c r="C43" s="275"/>
      <c r="D43" s="273"/>
      <c r="E43" s="276"/>
      <c r="F43" s="273"/>
      <c r="G43" s="273" t="s">
        <v>272</v>
      </c>
      <c r="H43" s="273"/>
      <c r="I43" s="273"/>
      <c r="J43" s="273"/>
      <c r="K43" s="271"/>
    </row>
    <row r="44" s="1" customFormat="1" ht="15" customHeight="1">
      <c r="B44" s="274"/>
      <c r="C44" s="275"/>
      <c r="D44" s="273"/>
      <c r="E44" s="276" t="s">
        <v>273</v>
      </c>
      <c r="F44" s="273"/>
      <c r="G44" s="273" t="s">
        <v>274</v>
      </c>
      <c r="H44" s="273"/>
      <c r="I44" s="273"/>
      <c r="J44" s="273"/>
      <c r="K44" s="271"/>
    </row>
    <row r="45" s="1" customFormat="1" ht="15" customHeight="1">
      <c r="B45" s="274"/>
      <c r="C45" s="275"/>
      <c r="D45" s="273"/>
      <c r="E45" s="276" t="s">
        <v>107</v>
      </c>
      <c r="F45" s="273"/>
      <c r="G45" s="273" t="s">
        <v>275</v>
      </c>
      <c r="H45" s="273"/>
      <c r="I45" s="273"/>
      <c r="J45" s="273"/>
      <c r="K45" s="271"/>
    </row>
    <row r="46" s="1" customFormat="1" ht="12.75" customHeight="1">
      <c r="B46" s="274"/>
      <c r="C46" s="275"/>
      <c r="D46" s="273"/>
      <c r="E46" s="273"/>
      <c r="F46" s="273"/>
      <c r="G46" s="273"/>
      <c r="H46" s="273"/>
      <c r="I46" s="273"/>
      <c r="J46" s="273"/>
      <c r="K46" s="271"/>
    </row>
    <row r="47" s="1" customFormat="1" ht="15" customHeight="1">
      <c r="B47" s="274"/>
      <c r="C47" s="275"/>
      <c r="D47" s="273" t="s">
        <v>276</v>
      </c>
      <c r="E47" s="273"/>
      <c r="F47" s="273"/>
      <c r="G47" s="273"/>
      <c r="H47" s="273"/>
      <c r="I47" s="273"/>
      <c r="J47" s="273"/>
      <c r="K47" s="271"/>
    </row>
    <row r="48" s="1" customFormat="1" ht="15" customHeight="1">
      <c r="B48" s="274"/>
      <c r="C48" s="275"/>
      <c r="D48" s="275"/>
      <c r="E48" s="273" t="s">
        <v>277</v>
      </c>
      <c r="F48" s="273"/>
      <c r="G48" s="273"/>
      <c r="H48" s="273"/>
      <c r="I48" s="273"/>
      <c r="J48" s="273"/>
      <c r="K48" s="271"/>
    </row>
    <row r="49" s="1" customFormat="1" ht="15" customHeight="1">
      <c r="B49" s="274"/>
      <c r="C49" s="275"/>
      <c r="D49" s="275"/>
      <c r="E49" s="273" t="s">
        <v>278</v>
      </c>
      <c r="F49" s="273"/>
      <c r="G49" s="273"/>
      <c r="H49" s="273"/>
      <c r="I49" s="273"/>
      <c r="J49" s="273"/>
      <c r="K49" s="271"/>
    </row>
    <row r="50" s="1" customFormat="1" ht="15" customHeight="1">
      <c r="B50" s="274"/>
      <c r="C50" s="275"/>
      <c r="D50" s="275"/>
      <c r="E50" s="273" t="s">
        <v>279</v>
      </c>
      <c r="F50" s="273"/>
      <c r="G50" s="273"/>
      <c r="H50" s="273"/>
      <c r="I50" s="273"/>
      <c r="J50" s="273"/>
      <c r="K50" s="271"/>
    </row>
    <row r="51" s="1" customFormat="1" ht="15" customHeight="1">
      <c r="B51" s="274"/>
      <c r="C51" s="275"/>
      <c r="D51" s="273" t="s">
        <v>280</v>
      </c>
      <c r="E51" s="273"/>
      <c r="F51" s="273"/>
      <c r="G51" s="273"/>
      <c r="H51" s="273"/>
      <c r="I51" s="273"/>
      <c r="J51" s="273"/>
      <c r="K51" s="271"/>
    </row>
    <row r="52" s="1" customFormat="1" ht="25.5" customHeight="1">
      <c r="B52" s="269"/>
      <c r="C52" s="270" t="s">
        <v>281</v>
      </c>
      <c r="D52" s="270"/>
      <c r="E52" s="270"/>
      <c r="F52" s="270"/>
      <c r="G52" s="270"/>
      <c r="H52" s="270"/>
      <c r="I52" s="270"/>
      <c r="J52" s="270"/>
      <c r="K52" s="271"/>
    </row>
    <row r="53" s="1" customFormat="1" ht="5.25" customHeight="1">
      <c r="B53" s="269"/>
      <c r="C53" s="272"/>
      <c r="D53" s="272"/>
      <c r="E53" s="272"/>
      <c r="F53" s="272"/>
      <c r="G53" s="272"/>
      <c r="H53" s="272"/>
      <c r="I53" s="272"/>
      <c r="J53" s="272"/>
      <c r="K53" s="271"/>
    </row>
    <row r="54" s="1" customFormat="1" ht="15" customHeight="1">
      <c r="B54" s="269"/>
      <c r="C54" s="273" t="s">
        <v>282</v>
      </c>
      <c r="D54" s="273"/>
      <c r="E54" s="273"/>
      <c r="F54" s="273"/>
      <c r="G54" s="273"/>
      <c r="H54" s="273"/>
      <c r="I54" s="273"/>
      <c r="J54" s="273"/>
      <c r="K54" s="271"/>
    </row>
    <row r="55" s="1" customFormat="1" ht="15" customHeight="1">
      <c r="B55" s="269"/>
      <c r="C55" s="273" t="s">
        <v>283</v>
      </c>
      <c r="D55" s="273"/>
      <c r="E55" s="273"/>
      <c r="F55" s="273"/>
      <c r="G55" s="273"/>
      <c r="H55" s="273"/>
      <c r="I55" s="273"/>
      <c r="J55" s="273"/>
      <c r="K55" s="271"/>
    </row>
    <row r="56" s="1" customFormat="1" ht="12.75" customHeight="1">
      <c r="B56" s="269"/>
      <c r="C56" s="273"/>
      <c r="D56" s="273"/>
      <c r="E56" s="273"/>
      <c r="F56" s="273"/>
      <c r="G56" s="273"/>
      <c r="H56" s="273"/>
      <c r="I56" s="273"/>
      <c r="J56" s="273"/>
      <c r="K56" s="271"/>
    </row>
    <row r="57" s="1" customFormat="1" ht="15" customHeight="1">
      <c r="B57" s="269"/>
      <c r="C57" s="273" t="s">
        <v>284</v>
      </c>
      <c r="D57" s="273"/>
      <c r="E57" s="273"/>
      <c r="F57" s="273"/>
      <c r="G57" s="273"/>
      <c r="H57" s="273"/>
      <c r="I57" s="273"/>
      <c r="J57" s="273"/>
      <c r="K57" s="271"/>
    </row>
    <row r="58" s="1" customFormat="1" ht="15" customHeight="1">
      <c r="B58" s="269"/>
      <c r="C58" s="275"/>
      <c r="D58" s="273" t="s">
        <v>285</v>
      </c>
      <c r="E58" s="273"/>
      <c r="F58" s="273"/>
      <c r="G58" s="273"/>
      <c r="H58" s="273"/>
      <c r="I58" s="273"/>
      <c r="J58" s="273"/>
      <c r="K58" s="271"/>
    </row>
    <row r="59" s="1" customFormat="1" ht="15" customHeight="1">
      <c r="B59" s="269"/>
      <c r="C59" s="275"/>
      <c r="D59" s="273" t="s">
        <v>286</v>
      </c>
      <c r="E59" s="273"/>
      <c r="F59" s="273"/>
      <c r="G59" s="273"/>
      <c r="H59" s="273"/>
      <c r="I59" s="273"/>
      <c r="J59" s="273"/>
      <c r="K59" s="271"/>
    </row>
    <row r="60" s="1" customFormat="1" ht="15" customHeight="1">
      <c r="B60" s="269"/>
      <c r="C60" s="275"/>
      <c r="D60" s="273" t="s">
        <v>287</v>
      </c>
      <c r="E60" s="273"/>
      <c r="F60" s="273"/>
      <c r="G60" s="273"/>
      <c r="H60" s="273"/>
      <c r="I60" s="273"/>
      <c r="J60" s="273"/>
      <c r="K60" s="271"/>
    </row>
    <row r="61" s="1" customFormat="1" ht="15" customHeight="1">
      <c r="B61" s="269"/>
      <c r="C61" s="275"/>
      <c r="D61" s="273" t="s">
        <v>288</v>
      </c>
      <c r="E61" s="273"/>
      <c r="F61" s="273"/>
      <c r="G61" s="273"/>
      <c r="H61" s="273"/>
      <c r="I61" s="273"/>
      <c r="J61" s="273"/>
      <c r="K61" s="271"/>
    </row>
    <row r="62" s="1" customFormat="1" ht="15" customHeight="1">
      <c r="B62" s="269"/>
      <c r="C62" s="275"/>
      <c r="D62" s="278" t="s">
        <v>289</v>
      </c>
      <c r="E62" s="278"/>
      <c r="F62" s="278"/>
      <c r="G62" s="278"/>
      <c r="H62" s="278"/>
      <c r="I62" s="278"/>
      <c r="J62" s="278"/>
      <c r="K62" s="271"/>
    </row>
    <row r="63" s="1" customFormat="1" ht="15" customHeight="1">
      <c r="B63" s="269"/>
      <c r="C63" s="275"/>
      <c r="D63" s="273" t="s">
        <v>290</v>
      </c>
      <c r="E63" s="273"/>
      <c r="F63" s="273"/>
      <c r="G63" s="273"/>
      <c r="H63" s="273"/>
      <c r="I63" s="273"/>
      <c r="J63" s="273"/>
      <c r="K63" s="271"/>
    </row>
    <row r="64" s="1" customFormat="1" ht="12.75" customHeight="1">
      <c r="B64" s="269"/>
      <c r="C64" s="275"/>
      <c r="D64" s="275"/>
      <c r="E64" s="279"/>
      <c r="F64" s="275"/>
      <c r="G64" s="275"/>
      <c r="H64" s="275"/>
      <c r="I64" s="275"/>
      <c r="J64" s="275"/>
      <c r="K64" s="271"/>
    </row>
    <row r="65" s="1" customFormat="1" ht="15" customHeight="1">
      <c r="B65" s="269"/>
      <c r="C65" s="275"/>
      <c r="D65" s="273" t="s">
        <v>291</v>
      </c>
      <c r="E65" s="273"/>
      <c r="F65" s="273"/>
      <c r="G65" s="273"/>
      <c r="H65" s="273"/>
      <c r="I65" s="273"/>
      <c r="J65" s="273"/>
      <c r="K65" s="271"/>
    </row>
    <row r="66" s="1" customFormat="1" ht="15" customHeight="1">
      <c r="B66" s="269"/>
      <c r="C66" s="275"/>
      <c r="D66" s="278" t="s">
        <v>292</v>
      </c>
      <c r="E66" s="278"/>
      <c r="F66" s="278"/>
      <c r="G66" s="278"/>
      <c r="H66" s="278"/>
      <c r="I66" s="278"/>
      <c r="J66" s="278"/>
      <c r="K66" s="271"/>
    </row>
    <row r="67" s="1" customFormat="1" ht="15" customHeight="1">
      <c r="B67" s="269"/>
      <c r="C67" s="275"/>
      <c r="D67" s="273" t="s">
        <v>293</v>
      </c>
      <c r="E67" s="273"/>
      <c r="F67" s="273"/>
      <c r="G67" s="273"/>
      <c r="H67" s="273"/>
      <c r="I67" s="273"/>
      <c r="J67" s="273"/>
      <c r="K67" s="271"/>
    </row>
    <row r="68" s="1" customFormat="1" ht="15" customHeight="1">
      <c r="B68" s="269"/>
      <c r="C68" s="275"/>
      <c r="D68" s="273" t="s">
        <v>294</v>
      </c>
      <c r="E68" s="273"/>
      <c r="F68" s="273"/>
      <c r="G68" s="273"/>
      <c r="H68" s="273"/>
      <c r="I68" s="273"/>
      <c r="J68" s="273"/>
      <c r="K68" s="271"/>
    </row>
    <row r="69" s="1" customFormat="1" ht="15" customHeight="1">
      <c r="B69" s="269"/>
      <c r="C69" s="275"/>
      <c r="D69" s="273" t="s">
        <v>295</v>
      </c>
      <c r="E69" s="273"/>
      <c r="F69" s="273"/>
      <c r="G69" s="273"/>
      <c r="H69" s="273"/>
      <c r="I69" s="273"/>
      <c r="J69" s="273"/>
      <c r="K69" s="271"/>
    </row>
    <row r="70" s="1" customFormat="1" ht="15" customHeight="1">
      <c r="B70" s="269"/>
      <c r="C70" s="275"/>
      <c r="D70" s="273" t="s">
        <v>296</v>
      </c>
      <c r="E70" s="273"/>
      <c r="F70" s="273"/>
      <c r="G70" s="273"/>
      <c r="H70" s="273"/>
      <c r="I70" s="273"/>
      <c r="J70" s="273"/>
      <c r="K70" s="271"/>
    </row>
    <row r="71" s="1" customFormat="1" ht="12.75" customHeight="1">
      <c r="B71" s="280"/>
      <c r="C71" s="281"/>
      <c r="D71" s="281"/>
      <c r="E71" s="281"/>
      <c r="F71" s="281"/>
      <c r="G71" s="281"/>
      <c r="H71" s="281"/>
      <c r="I71" s="281"/>
      <c r="J71" s="281"/>
      <c r="K71" s="282"/>
    </row>
    <row r="72" s="1" customFormat="1" ht="18.75" customHeight="1">
      <c r="B72" s="283"/>
      <c r="C72" s="283"/>
      <c r="D72" s="283"/>
      <c r="E72" s="283"/>
      <c r="F72" s="283"/>
      <c r="G72" s="283"/>
      <c r="H72" s="283"/>
      <c r="I72" s="283"/>
      <c r="J72" s="283"/>
      <c r="K72" s="284"/>
    </row>
    <row r="73" s="1" customFormat="1" ht="18.75" customHeight="1">
      <c r="B73" s="284"/>
      <c r="C73" s="284"/>
      <c r="D73" s="284"/>
      <c r="E73" s="284"/>
      <c r="F73" s="284"/>
      <c r="G73" s="284"/>
      <c r="H73" s="284"/>
      <c r="I73" s="284"/>
      <c r="J73" s="284"/>
      <c r="K73" s="284"/>
    </row>
    <row r="74" s="1" customFormat="1" ht="7.5" customHeight="1">
      <c r="B74" s="285"/>
      <c r="C74" s="286"/>
      <c r="D74" s="286"/>
      <c r="E74" s="286"/>
      <c r="F74" s="286"/>
      <c r="G74" s="286"/>
      <c r="H74" s="286"/>
      <c r="I74" s="286"/>
      <c r="J74" s="286"/>
      <c r="K74" s="287"/>
    </row>
    <row r="75" s="1" customFormat="1" ht="45" customHeight="1">
      <c r="B75" s="288"/>
      <c r="C75" s="289" t="s">
        <v>297</v>
      </c>
      <c r="D75" s="289"/>
      <c r="E75" s="289"/>
      <c r="F75" s="289"/>
      <c r="G75" s="289"/>
      <c r="H75" s="289"/>
      <c r="I75" s="289"/>
      <c r="J75" s="289"/>
      <c r="K75" s="290"/>
    </row>
    <row r="76" s="1" customFormat="1" ht="17.25" customHeight="1">
      <c r="B76" s="288"/>
      <c r="C76" s="291" t="s">
        <v>298</v>
      </c>
      <c r="D76" s="291"/>
      <c r="E76" s="291"/>
      <c r="F76" s="291" t="s">
        <v>299</v>
      </c>
      <c r="G76" s="292"/>
      <c r="H76" s="291" t="s">
        <v>56</v>
      </c>
      <c r="I76" s="291" t="s">
        <v>59</v>
      </c>
      <c r="J76" s="291" t="s">
        <v>300</v>
      </c>
      <c r="K76" s="290"/>
    </row>
    <row r="77" s="1" customFormat="1" ht="17.25" customHeight="1">
      <c r="B77" s="288"/>
      <c r="C77" s="293" t="s">
        <v>301</v>
      </c>
      <c r="D77" s="293"/>
      <c r="E77" s="293"/>
      <c r="F77" s="294" t="s">
        <v>302</v>
      </c>
      <c r="G77" s="295"/>
      <c r="H77" s="293"/>
      <c r="I77" s="293"/>
      <c r="J77" s="293" t="s">
        <v>303</v>
      </c>
      <c r="K77" s="290"/>
    </row>
    <row r="78" s="1" customFormat="1" ht="5.25" customHeight="1">
      <c r="B78" s="288"/>
      <c r="C78" s="296"/>
      <c r="D78" s="296"/>
      <c r="E78" s="296"/>
      <c r="F78" s="296"/>
      <c r="G78" s="297"/>
      <c r="H78" s="296"/>
      <c r="I78" s="296"/>
      <c r="J78" s="296"/>
      <c r="K78" s="290"/>
    </row>
    <row r="79" s="1" customFormat="1" ht="15" customHeight="1">
      <c r="B79" s="288"/>
      <c r="C79" s="276" t="s">
        <v>55</v>
      </c>
      <c r="D79" s="298"/>
      <c r="E79" s="298"/>
      <c r="F79" s="299" t="s">
        <v>304</v>
      </c>
      <c r="G79" s="300"/>
      <c r="H79" s="276" t="s">
        <v>305</v>
      </c>
      <c r="I79" s="276" t="s">
        <v>306</v>
      </c>
      <c r="J79" s="276">
        <v>20</v>
      </c>
      <c r="K79" s="290"/>
    </row>
    <row r="80" s="1" customFormat="1" ht="15" customHeight="1">
      <c r="B80" s="288"/>
      <c r="C80" s="276" t="s">
        <v>307</v>
      </c>
      <c r="D80" s="276"/>
      <c r="E80" s="276"/>
      <c r="F80" s="299" t="s">
        <v>304</v>
      </c>
      <c r="G80" s="300"/>
      <c r="H80" s="276" t="s">
        <v>308</v>
      </c>
      <c r="I80" s="276" t="s">
        <v>306</v>
      </c>
      <c r="J80" s="276">
        <v>120</v>
      </c>
      <c r="K80" s="290"/>
    </row>
    <row r="81" s="1" customFormat="1" ht="15" customHeight="1">
      <c r="B81" s="301"/>
      <c r="C81" s="276" t="s">
        <v>309</v>
      </c>
      <c r="D81" s="276"/>
      <c r="E81" s="276"/>
      <c r="F81" s="299" t="s">
        <v>310</v>
      </c>
      <c r="G81" s="300"/>
      <c r="H81" s="276" t="s">
        <v>311</v>
      </c>
      <c r="I81" s="276" t="s">
        <v>306</v>
      </c>
      <c r="J81" s="276">
        <v>50</v>
      </c>
      <c r="K81" s="290"/>
    </row>
    <row r="82" s="1" customFormat="1" ht="15" customHeight="1">
      <c r="B82" s="301"/>
      <c r="C82" s="276" t="s">
        <v>312</v>
      </c>
      <c r="D82" s="276"/>
      <c r="E82" s="276"/>
      <c r="F82" s="299" t="s">
        <v>304</v>
      </c>
      <c r="G82" s="300"/>
      <c r="H82" s="276" t="s">
        <v>313</v>
      </c>
      <c r="I82" s="276" t="s">
        <v>314</v>
      </c>
      <c r="J82" s="276"/>
      <c r="K82" s="290"/>
    </row>
    <row r="83" s="1" customFormat="1" ht="15" customHeight="1">
      <c r="B83" s="301"/>
      <c r="C83" s="302" t="s">
        <v>315</v>
      </c>
      <c r="D83" s="302"/>
      <c r="E83" s="302"/>
      <c r="F83" s="303" t="s">
        <v>310</v>
      </c>
      <c r="G83" s="302"/>
      <c r="H83" s="302" t="s">
        <v>316</v>
      </c>
      <c r="I83" s="302" t="s">
        <v>306</v>
      </c>
      <c r="J83" s="302">
        <v>15</v>
      </c>
      <c r="K83" s="290"/>
    </row>
    <row r="84" s="1" customFormat="1" ht="15" customHeight="1">
      <c r="B84" s="301"/>
      <c r="C84" s="302" t="s">
        <v>317</v>
      </c>
      <c r="D84" s="302"/>
      <c r="E84" s="302"/>
      <c r="F84" s="303" t="s">
        <v>310</v>
      </c>
      <c r="G84" s="302"/>
      <c r="H84" s="302" t="s">
        <v>318</v>
      </c>
      <c r="I84" s="302" t="s">
        <v>306</v>
      </c>
      <c r="J84" s="302">
        <v>15</v>
      </c>
      <c r="K84" s="290"/>
    </row>
    <row r="85" s="1" customFormat="1" ht="15" customHeight="1">
      <c r="B85" s="301"/>
      <c r="C85" s="302" t="s">
        <v>319</v>
      </c>
      <c r="D85" s="302"/>
      <c r="E85" s="302"/>
      <c r="F85" s="303" t="s">
        <v>310</v>
      </c>
      <c r="G85" s="302"/>
      <c r="H85" s="302" t="s">
        <v>320</v>
      </c>
      <c r="I85" s="302" t="s">
        <v>306</v>
      </c>
      <c r="J85" s="302">
        <v>20</v>
      </c>
      <c r="K85" s="290"/>
    </row>
    <row r="86" s="1" customFormat="1" ht="15" customHeight="1">
      <c r="B86" s="301"/>
      <c r="C86" s="302" t="s">
        <v>321</v>
      </c>
      <c r="D86" s="302"/>
      <c r="E86" s="302"/>
      <c r="F86" s="303" t="s">
        <v>310</v>
      </c>
      <c r="G86" s="302"/>
      <c r="H86" s="302" t="s">
        <v>322</v>
      </c>
      <c r="I86" s="302" t="s">
        <v>306</v>
      </c>
      <c r="J86" s="302">
        <v>20</v>
      </c>
      <c r="K86" s="290"/>
    </row>
    <row r="87" s="1" customFormat="1" ht="15" customHeight="1">
      <c r="B87" s="301"/>
      <c r="C87" s="276" t="s">
        <v>323</v>
      </c>
      <c r="D87" s="276"/>
      <c r="E87" s="276"/>
      <c r="F87" s="299" t="s">
        <v>310</v>
      </c>
      <c r="G87" s="300"/>
      <c r="H87" s="276" t="s">
        <v>324</v>
      </c>
      <c r="I87" s="276" t="s">
        <v>306</v>
      </c>
      <c r="J87" s="276">
        <v>50</v>
      </c>
      <c r="K87" s="290"/>
    </row>
    <row r="88" s="1" customFormat="1" ht="15" customHeight="1">
      <c r="B88" s="301"/>
      <c r="C88" s="276" t="s">
        <v>325</v>
      </c>
      <c r="D88" s="276"/>
      <c r="E88" s="276"/>
      <c r="F88" s="299" t="s">
        <v>310</v>
      </c>
      <c r="G88" s="300"/>
      <c r="H88" s="276" t="s">
        <v>326</v>
      </c>
      <c r="I88" s="276" t="s">
        <v>306</v>
      </c>
      <c r="J88" s="276">
        <v>20</v>
      </c>
      <c r="K88" s="290"/>
    </row>
    <row r="89" s="1" customFormat="1" ht="15" customHeight="1">
      <c r="B89" s="301"/>
      <c r="C89" s="276" t="s">
        <v>327</v>
      </c>
      <c r="D89" s="276"/>
      <c r="E89" s="276"/>
      <c r="F89" s="299" t="s">
        <v>310</v>
      </c>
      <c r="G89" s="300"/>
      <c r="H89" s="276" t="s">
        <v>328</v>
      </c>
      <c r="I89" s="276" t="s">
        <v>306</v>
      </c>
      <c r="J89" s="276">
        <v>20</v>
      </c>
      <c r="K89" s="290"/>
    </row>
    <row r="90" s="1" customFormat="1" ht="15" customHeight="1">
      <c r="B90" s="301"/>
      <c r="C90" s="276" t="s">
        <v>329</v>
      </c>
      <c r="D90" s="276"/>
      <c r="E90" s="276"/>
      <c r="F90" s="299" t="s">
        <v>310</v>
      </c>
      <c r="G90" s="300"/>
      <c r="H90" s="276" t="s">
        <v>330</v>
      </c>
      <c r="I90" s="276" t="s">
        <v>306</v>
      </c>
      <c r="J90" s="276">
        <v>50</v>
      </c>
      <c r="K90" s="290"/>
    </row>
    <row r="91" s="1" customFormat="1" ht="15" customHeight="1">
      <c r="B91" s="301"/>
      <c r="C91" s="276" t="s">
        <v>331</v>
      </c>
      <c r="D91" s="276"/>
      <c r="E91" s="276"/>
      <c r="F91" s="299" t="s">
        <v>310</v>
      </c>
      <c r="G91" s="300"/>
      <c r="H91" s="276" t="s">
        <v>331</v>
      </c>
      <c r="I91" s="276" t="s">
        <v>306</v>
      </c>
      <c r="J91" s="276">
        <v>50</v>
      </c>
      <c r="K91" s="290"/>
    </row>
    <row r="92" s="1" customFormat="1" ht="15" customHeight="1">
      <c r="B92" s="301"/>
      <c r="C92" s="276" t="s">
        <v>332</v>
      </c>
      <c r="D92" s="276"/>
      <c r="E92" s="276"/>
      <c r="F92" s="299" t="s">
        <v>310</v>
      </c>
      <c r="G92" s="300"/>
      <c r="H92" s="276" t="s">
        <v>333</v>
      </c>
      <c r="I92" s="276" t="s">
        <v>306</v>
      </c>
      <c r="J92" s="276">
        <v>255</v>
      </c>
      <c r="K92" s="290"/>
    </row>
    <row r="93" s="1" customFormat="1" ht="15" customHeight="1">
      <c r="B93" s="301"/>
      <c r="C93" s="276" t="s">
        <v>334</v>
      </c>
      <c r="D93" s="276"/>
      <c r="E93" s="276"/>
      <c r="F93" s="299" t="s">
        <v>304</v>
      </c>
      <c r="G93" s="300"/>
      <c r="H93" s="276" t="s">
        <v>335</v>
      </c>
      <c r="I93" s="276" t="s">
        <v>336</v>
      </c>
      <c r="J93" s="276"/>
      <c r="K93" s="290"/>
    </row>
    <row r="94" s="1" customFormat="1" ht="15" customHeight="1">
      <c r="B94" s="301"/>
      <c r="C94" s="276" t="s">
        <v>337</v>
      </c>
      <c r="D94" s="276"/>
      <c r="E94" s="276"/>
      <c r="F94" s="299" t="s">
        <v>304</v>
      </c>
      <c r="G94" s="300"/>
      <c r="H94" s="276" t="s">
        <v>338</v>
      </c>
      <c r="I94" s="276" t="s">
        <v>339</v>
      </c>
      <c r="J94" s="276"/>
      <c r="K94" s="290"/>
    </row>
    <row r="95" s="1" customFormat="1" ht="15" customHeight="1">
      <c r="B95" s="301"/>
      <c r="C95" s="276" t="s">
        <v>340</v>
      </c>
      <c r="D95" s="276"/>
      <c r="E95" s="276"/>
      <c r="F95" s="299" t="s">
        <v>304</v>
      </c>
      <c r="G95" s="300"/>
      <c r="H95" s="276" t="s">
        <v>340</v>
      </c>
      <c r="I95" s="276" t="s">
        <v>339</v>
      </c>
      <c r="J95" s="276"/>
      <c r="K95" s="290"/>
    </row>
    <row r="96" s="1" customFormat="1" ht="15" customHeight="1">
      <c r="B96" s="301"/>
      <c r="C96" s="276" t="s">
        <v>40</v>
      </c>
      <c r="D96" s="276"/>
      <c r="E96" s="276"/>
      <c r="F96" s="299" t="s">
        <v>304</v>
      </c>
      <c r="G96" s="300"/>
      <c r="H96" s="276" t="s">
        <v>341</v>
      </c>
      <c r="I96" s="276" t="s">
        <v>339</v>
      </c>
      <c r="J96" s="276"/>
      <c r="K96" s="290"/>
    </row>
    <row r="97" s="1" customFormat="1" ht="15" customHeight="1">
      <c r="B97" s="301"/>
      <c r="C97" s="276" t="s">
        <v>50</v>
      </c>
      <c r="D97" s="276"/>
      <c r="E97" s="276"/>
      <c r="F97" s="299" t="s">
        <v>304</v>
      </c>
      <c r="G97" s="300"/>
      <c r="H97" s="276" t="s">
        <v>342</v>
      </c>
      <c r="I97" s="276" t="s">
        <v>339</v>
      </c>
      <c r="J97" s="276"/>
      <c r="K97" s="290"/>
    </row>
    <row r="98" s="1" customFormat="1" ht="15" customHeight="1">
      <c r="B98" s="304"/>
      <c r="C98" s="305"/>
      <c r="D98" s="305"/>
      <c r="E98" s="305"/>
      <c r="F98" s="305"/>
      <c r="G98" s="305"/>
      <c r="H98" s="305"/>
      <c r="I98" s="305"/>
      <c r="J98" s="305"/>
      <c r="K98" s="306"/>
    </row>
    <row r="99" s="1" customFormat="1" ht="18.75" customHeight="1">
      <c r="B99" s="307"/>
      <c r="C99" s="308"/>
      <c r="D99" s="308"/>
      <c r="E99" s="308"/>
      <c r="F99" s="308"/>
      <c r="G99" s="308"/>
      <c r="H99" s="308"/>
      <c r="I99" s="308"/>
      <c r="J99" s="308"/>
      <c r="K99" s="307"/>
    </row>
    <row r="100" s="1" customFormat="1" ht="18.75" customHeight="1">
      <c r="B100" s="284"/>
      <c r="C100" s="284"/>
      <c r="D100" s="284"/>
      <c r="E100" s="284"/>
      <c r="F100" s="284"/>
      <c r="G100" s="284"/>
      <c r="H100" s="284"/>
      <c r="I100" s="284"/>
      <c r="J100" s="284"/>
      <c r="K100" s="284"/>
    </row>
    <row r="101" s="1" customFormat="1" ht="7.5" customHeight="1">
      <c r="B101" s="285"/>
      <c r="C101" s="286"/>
      <c r="D101" s="286"/>
      <c r="E101" s="286"/>
      <c r="F101" s="286"/>
      <c r="G101" s="286"/>
      <c r="H101" s="286"/>
      <c r="I101" s="286"/>
      <c r="J101" s="286"/>
      <c r="K101" s="287"/>
    </row>
    <row r="102" s="1" customFormat="1" ht="45" customHeight="1">
      <c r="B102" s="288"/>
      <c r="C102" s="289" t="s">
        <v>343</v>
      </c>
      <c r="D102" s="289"/>
      <c r="E102" s="289"/>
      <c r="F102" s="289"/>
      <c r="G102" s="289"/>
      <c r="H102" s="289"/>
      <c r="I102" s="289"/>
      <c r="J102" s="289"/>
      <c r="K102" s="290"/>
    </row>
    <row r="103" s="1" customFormat="1" ht="17.25" customHeight="1">
      <c r="B103" s="288"/>
      <c r="C103" s="291" t="s">
        <v>298</v>
      </c>
      <c r="D103" s="291"/>
      <c r="E103" s="291"/>
      <c r="F103" s="291" t="s">
        <v>299</v>
      </c>
      <c r="G103" s="292"/>
      <c r="H103" s="291" t="s">
        <v>56</v>
      </c>
      <c r="I103" s="291" t="s">
        <v>59</v>
      </c>
      <c r="J103" s="291" t="s">
        <v>300</v>
      </c>
      <c r="K103" s="290"/>
    </row>
    <row r="104" s="1" customFormat="1" ht="17.25" customHeight="1">
      <c r="B104" s="288"/>
      <c r="C104" s="293" t="s">
        <v>301</v>
      </c>
      <c r="D104" s="293"/>
      <c r="E104" s="293"/>
      <c r="F104" s="294" t="s">
        <v>302</v>
      </c>
      <c r="G104" s="295"/>
      <c r="H104" s="293"/>
      <c r="I104" s="293"/>
      <c r="J104" s="293" t="s">
        <v>303</v>
      </c>
      <c r="K104" s="290"/>
    </row>
    <row r="105" s="1" customFormat="1" ht="5.25" customHeight="1">
      <c r="B105" s="288"/>
      <c r="C105" s="291"/>
      <c r="D105" s="291"/>
      <c r="E105" s="291"/>
      <c r="F105" s="291"/>
      <c r="G105" s="309"/>
      <c r="H105" s="291"/>
      <c r="I105" s="291"/>
      <c r="J105" s="291"/>
      <c r="K105" s="290"/>
    </row>
    <row r="106" s="1" customFormat="1" ht="15" customHeight="1">
      <c r="B106" s="288"/>
      <c r="C106" s="276" t="s">
        <v>55</v>
      </c>
      <c r="D106" s="298"/>
      <c r="E106" s="298"/>
      <c r="F106" s="299" t="s">
        <v>304</v>
      </c>
      <c r="G106" s="276"/>
      <c r="H106" s="276" t="s">
        <v>344</v>
      </c>
      <c r="I106" s="276" t="s">
        <v>306</v>
      </c>
      <c r="J106" s="276">
        <v>20</v>
      </c>
      <c r="K106" s="290"/>
    </row>
    <row r="107" s="1" customFormat="1" ht="15" customHeight="1">
      <c r="B107" s="288"/>
      <c r="C107" s="276" t="s">
        <v>307</v>
      </c>
      <c r="D107" s="276"/>
      <c r="E107" s="276"/>
      <c r="F107" s="299" t="s">
        <v>304</v>
      </c>
      <c r="G107" s="276"/>
      <c r="H107" s="276" t="s">
        <v>344</v>
      </c>
      <c r="I107" s="276" t="s">
        <v>306</v>
      </c>
      <c r="J107" s="276">
        <v>120</v>
      </c>
      <c r="K107" s="290"/>
    </row>
    <row r="108" s="1" customFormat="1" ht="15" customHeight="1">
      <c r="B108" s="301"/>
      <c r="C108" s="276" t="s">
        <v>309</v>
      </c>
      <c r="D108" s="276"/>
      <c r="E108" s="276"/>
      <c r="F108" s="299" t="s">
        <v>310</v>
      </c>
      <c r="G108" s="276"/>
      <c r="H108" s="276" t="s">
        <v>344</v>
      </c>
      <c r="I108" s="276" t="s">
        <v>306</v>
      </c>
      <c r="J108" s="276">
        <v>50</v>
      </c>
      <c r="K108" s="290"/>
    </row>
    <row r="109" s="1" customFormat="1" ht="15" customHeight="1">
      <c r="B109" s="301"/>
      <c r="C109" s="276" t="s">
        <v>312</v>
      </c>
      <c r="D109" s="276"/>
      <c r="E109" s="276"/>
      <c r="F109" s="299" t="s">
        <v>304</v>
      </c>
      <c r="G109" s="276"/>
      <c r="H109" s="276" t="s">
        <v>344</v>
      </c>
      <c r="I109" s="276" t="s">
        <v>314</v>
      </c>
      <c r="J109" s="276"/>
      <c r="K109" s="290"/>
    </row>
    <row r="110" s="1" customFormat="1" ht="15" customHeight="1">
      <c r="B110" s="301"/>
      <c r="C110" s="276" t="s">
        <v>323</v>
      </c>
      <c r="D110" s="276"/>
      <c r="E110" s="276"/>
      <c r="F110" s="299" t="s">
        <v>310</v>
      </c>
      <c r="G110" s="276"/>
      <c r="H110" s="276" t="s">
        <v>344</v>
      </c>
      <c r="I110" s="276" t="s">
        <v>306</v>
      </c>
      <c r="J110" s="276">
        <v>50</v>
      </c>
      <c r="K110" s="290"/>
    </row>
    <row r="111" s="1" customFormat="1" ht="15" customHeight="1">
      <c r="B111" s="301"/>
      <c r="C111" s="276" t="s">
        <v>331</v>
      </c>
      <c r="D111" s="276"/>
      <c r="E111" s="276"/>
      <c r="F111" s="299" t="s">
        <v>310</v>
      </c>
      <c r="G111" s="276"/>
      <c r="H111" s="276" t="s">
        <v>344</v>
      </c>
      <c r="I111" s="276" t="s">
        <v>306</v>
      </c>
      <c r="J111" s="276">
        <v>50</v>
      </c>
      <c r="K111" s="290"/>
    </row>
    <row r="112" s="1" customFormat="1" ht="15" customHeight="1">
      <c r="B112" s="301"/>
      <c r="C112" s="276" t="s">
        <v>329</v>
      </c>
      <c r="D112" s="276"/>
      <c r="E112" s="276"/>
      <c r="F112" s="299" t="s">
        <v>310</v>
      </c>
      <c r="G112" s="276"/>
      <c r="H112" s="276" t="s">
        <v>344</v>
      </c>
      <c r="I112" s="276" t="s">
        <v>306</v>
      </c>
      <c r="J112" s="276">
        <v>50</v>
      </c>
      <c r="K112" s="290"/>
    </row>
    <row r="113" s="1" customFormat="1" ht="15" customHeight="1">
      <c r="B113" s="301"/>
      <c r="C113" s="276" t="s">
        <v>55</v>
      </c>
      <c r="D113" s="276"/>
      <c r="E113" s="276"/>
      <c r="F113" s="299" t="s">
        <v>304</v>
      </c>
      <c r="G113" s="276"/>
      <c r="H113" s="276" t="s">
        <v>345</v>
      </c>
      <c r="I113" s="276" t="s">
        <v>306</v>
      </c>
      <c r="J113" s="276">
        <v>20</v>
      </c>
      <c r="K113" s="290"/>
    </row>
    <row r="114" s="1" customFormat="1" ht="15" customHeight="1">
      <c r="B114" s="301"/>
      <c r="C114" s="276" t="s">
        <v>346</v>
      </c>
      <c r="D114" s="276"/>
      <c r="E114" s="276"/>
      <c r="F114" s="299" t="s">
        <v>304</v>
      </c>
      <c r="G114" s="276"/>
      <c r="H114" s="276" t="s">
        <v>347</v>
      </c>
      <c r="I114" s="276" t="s">
        <v>306</v>
      </c>
      <c r="J114" s="276">
        <v>120</v>
      </c>
      <c r="K114" s="290"/>
    </row>
    <row r="115" s="1" customFormat="1" ht="15" customHeight="1">
      <c r="B115" s="301"/>
      <c r="C115" s="276" t="s">
        <v>40</v>
      </c>
      <c r="D115" s="276"/>
      <c r="E115" s="276"/>
      <c r="F115" s="299" t="s">
        <v>304</v>
      </c>
      <c r="G115" s="276"/>
      <c r="H115" s="276" t="s">
        <v>348</v>
      </c>
      <c r="I115" s="276" t="s">
        <v>339</v>
      </c>
      <c r="J115" s="276"/>
      <c r="K115" s="290"/>
    </row>
    <row r="116" s="1" customFormat="1" ht="15" customHeight="1">
      <c r="B116" s="301"/>
      <c r="C116" s="276" t="s">
        <v>50</v>
      </c>
      <c r="D116" s="276"/>
      <c r="E116" s="276"/>
      <c r="F116" s="299" t="s">
        <v>304</v>
      </c>
      <c r="G116" s="276"/>
      <c r="H116" s="276" t="s">
        <v>349</v>
      </c>
      <c r="I116" s="276" t="s">
        <v>339</v>
      </c>
      <c r="J116" s="276"/>
      <c r="K116" s="290"/>
    </row>
    <row r="117" s="1" customFormat="1" ht="15" customHeight="1">
      <c r="B117" s="301"/>
      <c r="C117" s="276" t="s">
        <v>59</v>
      </c>
      <c r="D117" s="276"/>
      <c r="E117" s="276"/>
      <c r="F117" s="299" t="s">
        <v>304</v>
      </c>
      <c r="G117" s="276"/>
      <c r="H117" s="276" t="s">
        <v>350</v>
      </c>
      <c r="I117" s="276" t="s">
        <v>351</v>
      </c>
      <c r="J117" s="276"/>
      <c r="K117" s="290"/>
    </row>
    <row r="118" s="1" customFormat="1" ht="15" customHeight="1">
      <c r="B118" s="304"/>
      <c r="C118" s="310"/>
      <c r="D118" s="310"/>
      <c r="E118" s="310"/>
      <c r="F118" s="310"/>
      <c r="G118" s="310"/>
      <c r="H118" s="310"/>
      <c r="I118" s="310"/>
      <c r="J118" s="310"/>
      <c r="K118" s="306"/>
    </row>
    <row r="119" s="1" customFormat="1" ht="18.75" customHeight="1">
      <c r="B119" s="311"/>
      <c r="C119" s="312"/>
      <c r="D119" s="312"/>
      <c r="E119" s="312"/>
      <c r="F119" s="313"/>
      <c r="G119" s="312"/>
      <c r="H119" s="312"/>
      <c r="I119" s="312"/>
      <c r="J119" s="312"/>
      <c r="K119" s="311"/>
    </row>
    <row r="120" s="1" customFormat="1" ht="18.75" customHeight="1">
      <c r="B120" s="284"/>
      <c r="C120" s="284"/>
      <c r="D120" s="284"/>
      <c r="E120" s="284"/>
      <c r="F120" s="284"/>
      <c r="G120" s="284"/>
      <c r="H120" s="284"/>
      <c r="I120" s="284"/>
      <c r="J120" s="284"/>
      <c r="K120" s="284"/>
    </row>
    <row r="121" s="1" customFormat="1" ht="7.5" customHeight="1">
      <c r="B121" s="314"/>
      <c r="C121" s="315"/>
      <c r="D121" s="315"/>
      <c r="E121" s="315"/>
      <c r="F121" s="315"/>
      <c r="G121" s="315"/>
      <c r="H121" s="315"/>
      <c r="I121" s="315"/>
      <c r="J121" s="315"/>
      <c r="K121" s="316"/>
    </row>
    <row r="122" s="1" customFormat="1" ht="45" customHeight="1">
      <c r="B122" s="317"/>
      <c r="C122" s="267" t="s">
        <v>352</v>
      </c>
      <c r="D122" s="267"/>
      <c r="E122" s="267"/>
      <c r="F122" s="267"/>
      <c r="G122" s="267"/>
      <c r="H122" s="267"/>
      <c r="I122" s="267"/>
      <c r="J122" s="267"/>
      <c r="K122" s="318"/>
    </row>
    <row r="123" s="1" customFormat="1" ht="17.25" customHeight="1">
      <c r="B123" s="319"/>
      <c r="C123" s="291" t="s">
        <v>298</v>
      </c>
      <c r="D123" s="291"/>
      <c r="E123" s="291"/>
      <c r="F123" s="291" t="s">
        <v>299</v>
      </c>
      <c r="G123" s="292"/>
      <c r="H123" s="291" t="s">
        <v>56</v>
      </c>
      <c r="I123" s="291" t="s">
        <v>59</v>
      </c>
      <c r="J123" s="291" t="s">
        <v>300</v>
      </c>
      <c r="K123" s="320"/>
    </row>
    <row r="124" s="1" customFormat="1" ht="17.25" customHeight="1">
      <c r="B124" s="319"/>
      <c r="C124" s="293" t="s">
        <v>301</v>
      </c>
      <c r="D124" s="293"/>
      <c r="E124" s="293"/>
      <c r="F124" s="294" t="s">
        <v>302</v>
      </c>
      <c r="G124" s="295"/>
      <c r="H124" s="293"/>
      <c r="I124" s="293"/>
      <c r="J124" s="293" t="s">
        <v>303</v>
      </c>
      <c r="K124" s="320"/>
    </row>
    <row r="125" s="1" customFormat="1" ht="5.25" customHeight="1">
      <c r="B125" s="321"/>
      <c r="C125" s="296"/>
      <c r="D125" s="296"/>
      <c r="E125" s="296"/>
      <c r="F125" s="296"/>
      <c r="G125" s="322"/>
      <c r="H125" s="296"/>
      <c r="I125" s="296"/>
      <c r="J125" s="296"/>
      <c r="K125" s="323"/>
    </row>
    <row r="126" s="1" customFormat="1" ht="15" customHeight="1">
      <c r="B126" s="321"/>
      <c r="C126" s="276" t="s">
        <v>307</v>
      </c>
      <c r="D126" s="298"/>
      <c r="E126" s="298"/>
      <c r="F126" s="299" t="s">
        <v>304</v>
      </c>
      <c r="G126" s="276"/>
      <c r="H126" s="276" t="s">
        <v>344</v>
      </c>
      <c r="I126" s="276" t="s">
        <v>306</v>
      </c>
      <c r="J126" s="276">
        <v>120</v>
      </c>
      <c r="K126" s="324"/>
    </row>
    <row r="127" s="1" customFormat="1" ht="15" customHeight="1">
      <c r="B127" s="321"/>
      <c r="C127" s="276" t="s">
        <v>353</v>
      </c>
      <c r="D127" s="276"/>
      <c r="E127" s="276"/>
      <c r="F127" s="299" t="s">
        <v>304</v>
      </c>
      <c r="G127" s="276"/>
      <c r="H127" s="276" t="s">
        <v>354</v>
      </c>
      <c r="I127" s="276" t="s">
        <v>306</v>
      </c>
      <c r="J127" s="276" t="s">
        <v>355</v>
      </c>
      <c r="K127" s="324"/>
    </row>
    <row r="128" s="1" customFormat="1" ht="15" customHeight="1">
      <c r="B128" s="321"/>
      <c r="C128" s="276" t="s">
        <v>252</v>
      </c>
      <c r="D128" s="276"/>
      <c r="E128" s="276"/>
      <c r="F128" s="299" t="s">
        <v>304</v>
      </c>
      <c r="G128" s="276"/>
      <c r="H128" s="276" t="s">
        <v>356</v>
      </c>
      <c r="I128" s="276" t="s">
        <v>306</v>
      </c>
      <c r="J128" s="276" t="s">
        <v>355</v>
      </c>
      <c r="K128" s="324"/>
    </row>
    <row r="129" s="1" customFormat="1" ht="15" customHeight="1">
      <c r="B129" s="321"/>
      <c r="C129" s="276" t="s">
        <v>315</v>
      </c>
      <c r="D129" s="276"/>
      <c r="E129" s="276"/>
      <c r="F129" s="299" t="s">
        <v>310</v>
      </c>
      <c r="G129" s="276"/>
      <c r="H129" s="276" t="s">
        <v>316</v>
      </c>
      <c r="I129" s="276" t="s">
        <v>306</v>
      </c>
      <c r="J129" s="276">
        <v>15</v>
      </c>
      <c r="K129" s="324"/>
    </row>
    <row r="130" s="1" customFormat="1" ht="15" customHeight="1">
      <c r="B130" s="321"/>
      <c r="C130" s="302" t="s">
        <v>317</v>
      </c>
      <c r="D130" s="302"/>
      <c r="E130" s="302"/>
      <c r="F130" s="303" t="s">
        <v>310</v>
      </c>
      <c r="G130" s="302"/>
      <c r="H130" s="302" t="s">
        <v>318</v>
      </c>
      <c r="I130" s="302" t="s">
        <v>306</v>
      </c>
      <c r="J130" s="302">
        <v>15</v>
      </c>
      <c r="K130" s="324"/>
    </row>
    <row r="131" s="1" customFormat="1" ht="15" customHeight="1">
      <c r="B131" s="321"/>
      <c r="C131" s="302" t="s">
        <v>319</v>
      </c>
      <c r="D131" s="302"/>
      <c r="E131" s="302"/>
      <c r="F131" s="303" t="s">
        <v>310</v>
      </c>
      <c r="G131" s="302"/>
      <c r="H131" s="302" t="s">
        <v>320</v>
      </c>
      <c r="I131" s="302" t="s">
        <v>306</v>
      </c>
      <c r="J131" s="302">
        <v>20</v>
      </c>
      <c r="K131" s="324"/>
    </row>
    <row r="132" s="1" customFormat="1" ht="15" customHeight="1">
      <c r="B132" s="321"/>
      <c r="C132" s="302" t="s">
        <v>321</v>
      </c>
      <c r="D132" s="302"/>
      <c r="E132" s="302"/>
      <c r="F132" s="303" t="s">
        <v>310</v>
      </c>
      <c r="G132" s="302"/>
      <c r="H132" s="302" t="s">
        <v>322</v>
      </c>
      <c r="I132" s="302" t="s">
        <v>306</v>
      </c>
      <c r="J132" s="302">
        <v>20</v>
      </c>
      <c r="K132" s="324"/>
    </row>
    <row r="133" s="1" customFormat="1" ht="15" customHeight="1">
      <c r="B133" s="321"/>
      <c r="C133" s="276" t="s">
        <v>309</v>
      </c>
      <c r="D133" s="276"/>
      <c r="E133" s="276"/>
      <c r="F133" s="299" t="s">
        <v>310</v>
      </c>
      <c r="G133" s="276"/>
      <c r="H133" s="276" t="s">
        <v>344</v>
      </c>
      <c r="I133" s="276" t="s">
        <v>306</v>
      </c>
      <c r="J133" s="276">
        <v>50</v>
      </c>
      <c r="K133" s="324"/>
    </row>
    <row r="134" s="1" customFormat="1" ht="15" customHeight="1">
      <c r="B134" s="321"/>
      <c r="C134" s="276" t="s">
        <v>323</v>
      </c>
      <c r="D134" s="276"/>
      <c r="E134" s="276"/>
      <c r="F134" s="299" t="s">
        <v>310</v>
      </c>
      <c r="G134" s="276"/>
      <c r="H134" s="276" t="s">
        <v>344</v>
      </c>
      <c r="I134" s="276" t="s">
        <v>306</v>
      </c>
      <c r="J134" s="276">
        <v>50</v>
      </c>
      <c r="K134" s="324"/>
    </row>
    <row r="135" s="1" customFormat="1" ht="15" customHeight="1">
      <c r="B135" s="321"/>
      <c r="C135" s="276" t="s">
        <v>329</v>
      </c>
      <c r="D135" s="276"/>
      <c r="E135" s="276"/>
      <c r="F135" s="299" t="s">
        <v>310</v>
      </c>
      <c r="G135" s="276"/>
      <c r="H135" s="276" t="s">
        <v>344</v>
      </c>
      <c r="I135" s="276" t="s">
        <v>306</v>
      </c>
      <c r="J135" s="276">
        <v>50</v>
      </c>
      <c r="K135" s="324"/>
    </row>
    <row r="136" s="1" customFormat="1" ht="15" customHeight="1">
      <c r="B136" s="321"/>
      <c r="C136" s="276" t="s">
        <v>331</v>
      </c>
      <c r="D136" s="276"/>
      <c r="E136" s="276"/>
      <c r="F136" s="299" t="s">
        <v>310</v>
      </c>
      <c r="G136" s="276"/>
      <c r="H136" s="276" t="s">
        <v>344</v>
      </c>
      <c r="I136" s="276" t="s">
        <v>306</v>
      </c>
      <c r="J136" s="276">
        <v>50</v>
      </c>
      <c r="K136" s="324"/>
    </row>
    <row r="137" s="1" customFormat="1" ht="15" customHeight="1">
      <c r="B137" s="321"/>
      <c r="C137" s="276" t="s">
        <v>332</v>
      </c>
      <c r="D137" s="276"/>
      <c r="E137" s="276"/>
      <c r="F137" s="299" t="s">
        <v>310</v>
      </c>
      <c r="G137" s="276"/>
      <c r="H137" s="276" t="s">
        <v>357</v>
      </c>
      <c r="I137" s="276" t="s">
        <v>306</v>
      </c>
      <c r="J137" s="276">
        <v>255</v>
      </c>
      <c r="K137" s="324"/>
    </row>
    <row r="138" s="1" customFormat="1" ht="15" customHeight="1">
      <c r="B138" s="321"/>
      <c r="C138" s="276" t="s">
        <v>334</v>
      </c>
      <c r="D138" s="276"/>
      <c r="E138" s="276"/>
      <c r="F138" s="299" t="s">
        <v>304</v>
      </c>
      <c r="G138" s="276"/>
      <c r="H138" s="276" t="s">
        <v>358</v>
      </c>
      <c r="I138" s="276" t="s">
        <v>336</v>
      </c>
      <c r="J138" s="276"/>
      <c r="K138" s="324"/>
    </row>
    <row r="139" s="1" customFormat="1" ht="15" customHeight="1">
      <c r="B139" s="321"/>
      <c r="C139" s="276" t="s">
        <v>337</v>
      </c>
      <c r="D139" s="276"/>
      <c r="E139" s="276"/>
      <c r="F139" s="299" t="s">
        <v>304</v>
      </c>
      <c r="G139" s="276"/>
      <c r="H139" s="276" t="s">
        <v>359</v>
      </c>
      <c r="I139" s="276" t="s">
        <v>339</v>
      </c>
      <c r="J139" s="276"/>
      <c r="K139" s="324"/>
    </row>
    <row r="140" s="1" customFormat="1" ht="15" customHeight="1">
      <c r="B140" s="321"/>
      <c r="C140" s="276" t="s">
        <v>340</v>
      </c>
      <c r="D140" s="276"/>
      <c r="E140" s="276"/>
      <c r="F140" s="299" t="s">
        <v>304</v>
      </c>
      <c r="G140" s="276"/>
      <c r="H140" s="276" t="s">
        <v>340</v>
      </c>
      <c r="I140" s="276" t="s">
        <v>339</v>
      </c>
      <c r="J140" s="276"/>
      <c r="K140" s="324"/>
    </row>
    <row r="141" s="1" customFormat="1" ht="15" customHeight="1">
      <c r="B141" s="321"/>
      <c r="C141" s="276" t="s">
        <v>40</v>
      </c>
      <c r="D141" s="276"/>
      <c r="E141" s="276"/>
      <c r="F141" s="299" t="s">
        <v>304</v>
      </c>
      <c r="G141" s="276"/>
      <c r="H141" s="276" t="s">
        <v>360</v>
      </c>
      <c r="I141" s="276" t="s">
        <v>339</v>
      </c>
      <c r="J141" s="276"/>
      <c r="K141" s="324"/>
    </row>
    <row r="142" s="1" customFormat="1" ht="15" customHeight="1">
      <c r="B142" s="321"/>
      <c r="C142" s="276" t="s">
        <v>361</v>
      </c>
      <c r="D142" s="276"/>
      <c r="E142" s="276"/>
      <c r="F142" s="299" t="s">
        <v>304</v>
      </c>
      <c r="G142" s="276"/>
      <c r="H142" s="276" t="s">
        <v>362</v>
      </c>
      <c r="I142" s="276" t="s">
        <v>339</v>
      </c>
      <c r="J142" s="276"/>
      <c r="K142" s="324"/>
    </row>
    <row r="143" s="1" customFormat="1" ht="15" customHeight="1">
      <c r="B143" s="325"/>
      <c r="C143" s="326"/>
      <c r="D143" s="326"/>
      <c r="E143" s="326"/>
      <c r="F143" s="326"/>
      <c r="G143" s="326"/>
      <c r="H143" s="326"/>
      <c r="I143" s="326"/>
      <c r="J143" s="326"/>
      <c r="K143" s="327"/>
    </row>
    <row r="144" s="1" customFormat="1" ht="18.75" customHeight="1">
      <c r="B144" s="312"/>
      <c r="C144" s="312"/>
      <c r="D144" s="312"/>
      <c r="E144" s="312"/>
      <c r="F144" s="313"/>
      <c r="G144" s="312"/>
      <c r="H144" s="312"/>
      <c r="I144" s="312"/>
      <c r="J144" s="312"/>
      <c r="K144" s="312"/>
    </row>
    <row r="145" s="1" customFormat="1" ht="18.75" customHeight="1">
      <c r="B145" s="284"/>
      <c r="C145" s="284"/>
      <c r="D145" s="284"/>
      <c r="E145" s="284"/>
      <c r="F145" s="284"/>
      <c r="G145" s="284"/>
      <c r="H145" s="284"/>
      <c r="I145" s="284"/>
      <c r="J145" s="284"/>
      <c r="K145" s="284"/>
    </row>
    <row r="146" s="1" customFormat="1" ht="7.5" customHeight="1">
      <c r="B146" s="285"/>
      <c r="C146" s="286"/>
      <c r="D146" s="286"/>
      <c r="E146" s="286"/>
      <c r="F146" s="286"/>
      <c r="G146" s="286"/>
      <c r="H146" s="286"/>
      <c r="I146" s="286"/>
      <c r="J146" s="286"/>
      <c r="K146" s="287"/>
    </row>
    <row r="147" s="1" customFormat="1" ht="45" customHeight="1">
      <c r="B147" s="288"/>
      <c r="C147" s="289" t="s">
        <v>363</v>
      </c>
      <c r="D147" s="289"/>
      <c r="E147" s="289"/>
      <c r="F147" s="289"/>
      <c r="G147" s="289"/>
      <c r="H147" s="289"/>
      <c r="I147" s="289"/>
      <c r="J147" s="289"/>
      <c r="K147" s="290"/>
    </row>
    <row r="148" s="1" customFormat="1" ht="17.25" customHeight="1">
      <c r="B148" s="288"/>
      <c r="C148" s="291" t="s">
        <v>298</v>
      </c>
      <c r="D148" s="291"/>
      <c r="E148" s="291"/>
      <c r="F148" s="291" t="s">
        <v>299</v>
      </c>
      <c r="G148" s="292"/>
      <c r="H148" s="291" t="s">
        <v>56</v>
      </c>
      <c r="I148" s="291" t="s">
        <v>59</v>
      </c>
      <c r="J148" s="291" t="s">
        <v>300</v>
      </c>
      <c r="K148" s="290"/>
    </row>
    <row r="149" s="1" customFormat="1" ht="17.25" customHeight="1">
      <c r="B149" s="288"/>
      <c r="C149" s="293" t="s">
        <v>301</v>
      </c>
      <c r="D149" s="293"/>
      <c r="E149" s="293"/>
      <c r="F149" s="294" t="s">
        <v>302</v>
      </c>
      <c r="G149" s="295"/>
      <c r="H149" s="293"/>
      <c r="I149" s="293"/>
      <c r="J149" s="293" t="s">
        <v>303</v>
      </c>
      <c r="K149" s="290"/>
    </row>
    <row r="150" s="1" customFormat="1" ht="5.25" customHeight="1">
      <c r="B150" s="301"/>
      <c r="C150" s="296"/>
      <c r="D150" s="296"/>
      <c r="E150" s="296"/>
      <c r="F150" s="296"/>
      <c r="G150" s="297"/>
      <c r="H150" s="296"/>
      <c r="I150" s="296"/>
      <c r="J150" s="296"/>
      <c r="K150" s="324"/>
    </row>
    <row r="151" s="1" customFormat="1" ht="15" customHeight="1">
      <c r="B151" s="301"/>
      <c r="C151" s="328" t="s">
        <v>307</v>
      </c>
      <c r="D151" s="276"/>
      <c r="E151" s="276"/>
      <c r="F151" s="329" t="s">
        <v>304</v>
      </c>
      <c r="G151" s="276"/>
      <c r="H151" s="328" t="s">
        <v>344</v>
      </c>
      <c r="I151" s="328" t="s">
        <v>306</v>
      </c>
      <c r="J151" s="328">
        <v>120</v>
      </c>
      <c r="K151" s="324"/>
    </row>
    <row r="152" s="1" customFormat="1" ht="15" customHeight="1">
      <c r="B152" s="301"/>
      <c r="C152" s="328" t="s">
        <v>353</v>
      </c>
      <c r="D152" s="276"/>
      <c r="E152" s="276"/>
      <c r="F152" s="329" t="s">
        <v>304</v>
      </c>
      <c r="G152" s="276"/>
      <c r="H152" s="328" t="s">
        <v>364</v>
      </c>
      <c r="I152" s="328" t="s">
        <v>306</v>
      </c>
      <c r="J152" s="328" t="s">
        <v>355</v>
      </c>
      <c r="K152" s="324"/>
    </row>
    <row r="153" s="1" customFormat="1" ht="15" customHeight="1">
      <c r="B153" s="301"/>
      <c r="C153" s="328" t="s">
        <v>252</v>
      </c>
      <c r="D153" s="276"/>
      <c r="E153" s="276"/>
      <c r="F153" s="329" t="s">
        <v>304</v>
      </c>
      <c r="G153" s="276"/>
      <c r="H153" s="328" t="s">
        <v>365</v>
      </c>
      <c r="I153" s="328" t="s">
        <v>306</v>
      </c>
      <c r="J153" s="328" t="s">
        <v>355</v>
      </c>
      <c r="K153" s="324"/>
    </row>
    <row r="154" s="1" customFormat="1" ht="15" customHeight="1">
      <c r="B154" s="301"/>
      <c r="C154" s="328" t="s">
        <v>309</v>
      </c>
      <c r="D154" s="276"/>
      <c r="E154" s="276"/>
      <c r="F154" s="329" t="s">
        <v>310</v>
      </c>
      <c r="G154" s="276"/>
      <c r="H154" s="328" t="s">
        <v>344</v>
      </c>
      <c r="I154" s="328" t="s">
        <v>306</v>
      </c>
      <c r="J154" s="328">
        <v>50</v>
      </c>
      <c r="K154" s="324"/>
    </row>
    <row r="155" s="1" customFormat="1" ht="15" customHeight="1">
      <c r="B155" s="301"/>
      <c r="C155" s="328" t="s">
        <v>312</v>
      </c>
      <c r="D155" s="276"/>
      <c r="E155" s="276"/>
      <c r="F155" s="329" t="s">
        <v>304</v>
      </c>
      <c r="G155" s="276"/>
      <c r="H155" s="328" t="s">
        <v>344</v>
      </c>
      <c r="I155" s="328" t="s">
        <v>314</v>
      </c>
      <c r="J155" s="328"/>
      <c r="K155" s="324"/>
    </row>
    <row r="156" s="1" customFormat="1" ht="15" customHeight="1">
      <c r="B156" s="301"/>
      <c r="C156" s="328" t="s">
        <v>323</v>
      </c>
      <c r="D156" s="276"/>
      <c r="E156" s="276"/>
      <c r="F156" s="329" t="s">
        <v>310</v>
      </c>
      <c r="G156" s="276"/>
      <c r="H156" s="328" t="s">
        <v>344</v>
      </c>
      <c r="I156" s="328" t="s">
        <v>306</v>
      </c>
      <c r="J156" s="328">
        <v>50</v>
      </c>
      <c r="K156" s="324"/>
    </row>
    <row r="157" s="1" customFormat="1" ht="15" customHeight="1">
      <c r="B157" s="301"/>
      <c r="C157" s="328" t="s">
        <v>331</v>
      </c>
      <c r="D157" s="276"/>
      <c r="E157" s="276"/>
      <c r="F157" s="329" t="s">
        <v>310</v>
      </c>
      <c r="G157" s="276"/>
      <c r="H157" s="328" t="s">
        <v>344</v>
      </c>
      <c r="I157" s="328" t="s">
        <v>306</v>
      </c>
      <c r="J157" s="328">
        <v>50</v>
      </c>
      <c r="K157" s="324"/>
    </row>
    <row r="158" s="1" customFormat="1" ht="15" customHeight="1">
      <c r="B158" s="301"/>
      <c r="C158" s="328" t="s">
        <v>329</v>
      </c>
      <c r="D158" s="276"/>
      <c r="E158" s="276"/>
      <c r="F158" s="329" t="s">
        <v>310</v>
      </c>
      <c r="G158" s="276"/>
      <c r="H158" s="328" t="s">
        <v>344</v>
      </c>
      <c r="I158" s="328" t="s">
        <v>306</v>
      </c>
      <c r="J158" s="328">
        <v>50</v>
      </c>
      <c r="K158" s="324"/>
    </row>
    <row r="159" s="1" customFormat="1" ht="15" customHeight="1">
      <c r="B159" s="301"/>
      <c r="C159" s="328" t="s">
        <v>93</v>
      </c>
      <c r="D159" s="276"/>
      <c r="E159" s="276"/>
      <c r="F159" s="329" t="s">
        <v>304</v>
      </c>
      <c r="G159" s="276"/>
      <c r="H159" s="328" t="s">
        <v>366</v>
      </c>
      <c r="I159" s="328" t="s">
        <v>306</v>
      </c>
      <c r="J159" s="328" t="s">
        <v>367</v>
      </c>
      <c r="K159" s="324"/>
    </row>
    <row r="160" s="1" customFormat="1" ht="15" customHeight="1">
      <c r="B160" s="301"/>
      <c r="C160" s="328" t="s">
        <v>368</v>
      </c>
      <c r="D160" s="276"/>
      <c r="E160" s="276"/>
      <c r="F160" s="329" t="s">
        <v>304</v>
      </c>
      <c r="G160" s="276"/>
      <c r="H160" s="328" t="s">
        <v>369</v>
      </c>
      <c r="I160" s="328" t="s">
        <v>339</v>
      </c>
      <c r="J160" s="328"/>
      <c r="K160" s="324"/>
    </row>
    <row r="161" s="1" customFormat="1" ht="15" customHeight="1">
      <c r="B161" s="330"/>
      <c r="C161" s="310"/>
      <c r="D161" s="310"/>
      <c r="E161" s="310"/>
      <c r="F161" s="310"/>
      <c r="G161" s="310"/>
      <c r="H161" s="310"/>
      <c r="I161" s="310"/>
      <c r="J161" s="310"/>
      <c r="K161" s="331"/>
    </row>
    <row r="162" s="1" customFormat="1" ht="18.75" customHeight="1">
      <c r="B162" s="312"/>
      <c r="C162" s="322"/>
      <c r="D162" s="322"/>
      <c r="E162" s="322"/>
      <c r="F162" s="332"/>
      <c r="G162" s="322"/>
      <c r="H162" s="322"/>
      <c r="I162" s="322"/>
      <c r="J162" s="322"/>
      <c r="K162" s="312"/>
    </row>
    <row r="163" s="1" customFormat="1" ht="18.75" customHeight="1">
      <c r="B163" s="284"/>
      <c r="C163" s="284"/>
      <c r="D163" s="284"/>
      <c r="E163" s="284"/>
      <c r="F163" s="284"/>
      <c r="G163" s="284"/>
      <c r="H163" s="284"/>
      <c r="I163" s="284"/>
      <c r="J163" s="284"/>
      <c r="K163" s="284"/>
    </row>
    <row r="164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="1" customFormat="1" ht="45" customHeight="1">
      <c r="B165" s="266"/>
      <c r="C165" s="267" t="s">
        <v>370</v>
      </c>
      <c r="D165" s="267"/>
      <c r="E165" s="267"/>
      <c r="F165" s="267"/>
      <c r="G165" s="267"/>
      <c r="H165" s="267"/>
      <c r="I165" s="267"/>
      <c r="J165" s="267"/>
      <c r="K165" s="268"/>
    </row>
    <row r="166" s="1" customFormat="1" ht="17.25" customHeight="1">
      <c r="B166" s="266"/>
      <c r="C166" s="291" t="s">
        <v>298</v>
      </c>
      <c r="D166" s="291"/>
      <c r="E166" s="291"/>
      <c r="F166" s="291" t="s">
        <v>299</v>
      </c>
      <c r="G166" s="333"/>
      <c r="H166" s="334" t="s">
        <v>56</v>
      </c>
      <c r="I166" s="334" t="s">
        <v>59</v>
      </c>
      <c r="J166" s="291" t="s">
        <v>300</v>
      </c>
      <c r="K166" s="268"/>
    </row>
    <row r="167" s="1" customFormat="1" ht="17.25" customHeight="1">
      <c r="B167" s="269"/>
      <c r="C167" s="293" t="s">
        <v>301</v>
      </c>
      <c r="D167" s="293"/>
      <c r="E167" s="293"/>
      <c r="F167" s="294" t="s">
        <v>302</v>
      </c>
      <c r="G167" s="335"/>
      <c r="H167" s="336"/>
      <c r="I167" s="336"/>
      <c r="J167" s="293" t="s">
        <v>303</v>
      </c>
      <c r="K167" s="271"/>
    </row>
    <row r="168" s="1" customFormat="1" ht="5.25" customHeight="1">
      <c r="B168" s="301"/>
      <c r="C168" s="296"/>
      <c r="D168" s="296"/>
      <c r="E168" s="296"/>
      <c r="F168" s="296"/>
      <c r="G168" s="297"/>
      <c r="H168" s="296"/>
      <c r="I168" s="296"/>
      <c r="J168" s="296"/>
      <c r="K168" s="324"/>
    </row>
    <row r="169" s="1" customFormat="1" ht="15" customHeight="1">
      <c r="B169" s="301"/>
      <c r="C169" s="276" t="s">
        <v>307</v>
      </c>
      <c r="D169" s="276"/>
      <c r="E169" s="276"/>
      <c r="F169" s="299" t="s">
        <v>304</v>
      </c>
      <c r="G169" s="276"/>
      <c r="H169" s="276" t="s">
        <v>344</v>
      </c>
      <c r="I169" s="276" t="s">
        <v>306</v>
      </c>
      <c r="J169" s="276">
        <v>120</v>
      </c>
      <c r="K169" s="324"/>
    </row>
    <row r="170" s="1" customFormat="1" ht="15" customHeight="1">
      <c r="B170" s="301"/>
      <c r="C170" s="276" t="s">
        <v>353</v>
      </c>
      <c r="D170" s="276"/>
      <c r="E170" s="276"/>
      <c r="F170" s="299" t="s">
        <v>304</v>
      </c>
      <c r="G170" s="276"/>
      <c r="H170" s="276" t="s">
        <v>354</v>
      </c>
      <c r="I170" s="276" t="s">
        <v>306</v>
      </c>
      <c r="J170" s="276" t="s">
        <v>355</v>
      </c>
      <c r="K170" s="324"/>
    </row>
    <row r="171" s="1" customFormat="1" ht="15" customHeight="1">
      <c r="B171" s="301"/>
      <c r="C171" s="276" t="s">
        <v>252</v>
      </c>
      <c r="D171" s="276"/>
      <c r="E171" s="276"/>
      <c r="F171" s="299" t="s">
        <v>304</v>
      </c>
      <c r="G171" s="276"/>
      <c r="H171" s="276" t="s">
        <v>371</v>
      </c>
      <c r="I171" s="276" t="s">
        <v>306</v>
      </c>
      <c r="J171" s="276" t="s">
        <v>355</v>
      </c>
      <c r="K171" s="324"/>
    </row>
    <row r="172" s="1" customFormat="1" ht="15" customHeight="1">
      <c r="B172" s="301"/>
      <c r="C172" s="276" t="s">
        <v>309</v>
      </c>
      <c r="D172" s="276"/>
      <c r="E172" s="276"/>
      <c r="F172" s="299" t="s">
        <v>310</v>
      </c>
      <c r="G172" s="276"/>
      <c r="H172" s="276" t="s">
        <v>371</v>
      </c>
      <c r="I172" s="276" t="s">
        <v>306</v>
      </c>
      <c r="J172" s="276">
        <v>50</v>
      </c>
      <c r="K172" s="324"/>
    </row>
    <row r="173" s="1" customFormat="1" ht="15" customHeight="1">
      <c r="B173" s="301"/>
      <c r="C173" s="276" t="s">
        <v>312</v>
      </c>
      <c r="D173" s="276"/>
      <c r="E173" s="276"/>
      <c r="F173" s="299" t="s">
        <v>304</v>
      </c>
      <c r="G173" s="276"/>
      <c r="H173" s="276" t="s">
        <v>371</v>
      </c>
      <c r="I173" s="276" t="s">
        <v>314</v>
      </c>
      <c r="J173" s="276"/>
      <c r="K173" s="324"/>
    </row>
    <row r="174" s="1" customFormat="1" ht="15" customHeight="1">
      <c r="B174" s="301"/>
      <c r="C174" s="276" t="s">
        <v>323</v>
      </c>
      <c r="D174" s="276"/>
      <c r="E174" s="276"/>
      <c r="F174" s="299" t="s">
        <v>310</v>
      </c>
      <c r="G174" s="276"/>
      <c r="H174" s="276" t="s">
        <v>371</v>
      </c>
      <c r="I174" s="276" t="s">
        <v>306</v>
      </c>
      <c r="J174" s="276">
        <v>50</v>
      </c>
      <c r="K174" s="324"/>
    </row>
    <row r="175" s="1" customFormat="1" ht="15" customHeight="1">
      <c r="B175" s="301"/>
      <c r="C175" s="276" t="s">
        <v>331</v>
      </c>
      <c r="D175" s="276"/>
      <c r="E175" s="276"/>
      <c r="F175" s="299" t="s">
        <v>310</v>
      </c>
      <c r="G175" s="276"/>
      <c r="H175" s="276" t="s">
        <v>371</v>
      </c>
      <c r="I175" s="276" t="s">
        <v>306</v>
      </c>
      <c r="J175" s="276">
        <v>50</v>
      </c>
      <c r="K175" s="324"/>
    </row>
    <row r="176" s="1" customFormat="1" ht="15" customHeight="1">
      <c r="B176" s="301"/>
      <c r="C176" s="276" t="s">
        <v>329</v>
      </c>
      <c r="D176" s="276"/>
      <c r="E176" s="276"/>
      <c r="F176" s="299" t="s">
        <v>310</v>
      </c>
      <c r="G176" s="276"/>
      <c r="H176" s="276" t="s">
        <v>371</v>
      </c>
      <c r="I176" s="276" t="s">
        <v>306</v>
      </c>
      <c r="J176" s="276">
        <v>50</v>
      </c>
      <c r="K176" s="324"/>
    </row>
    <row r="177" s="1" customFormat="1" ht="15" customHeight="1">
      <c r="B177" s="301"/>
      <c r="C177" s="276" t="s">
        <v>102</v>
      </c>
      <c r="D177" s="276"/>
      <c r="E177" s="276"/>
      <c r="F177" s="299" t="s">
        <v>304</v>
      </c>
      <c r="G177" s="276"/>
      <c r="H177" s="276" t="s">
        <v>372</v>
      </c>
      <c r="I177" s="276" t="s">
        <v>373</v>
      </c>
      <c r="J177" s="276"/>
      <c r="K177" s="324"/>
    </row>
    <row r="178" s="1" customFormat="1" ht="15" customHeight="1">
      <c r="B178" s="301"/>
      <c r="C178" s="276" t="s">
        <v>59</v>
      </c>
      <c r="D178" s="276"/>
      <c r="E178" s="276"/>
      <c r="F178" s="299" t="s">
        <v>304</v>
      </c>
      <c r="G178" s="276"/>
      <c r="H178" s="276" t="s">
        <v>374</v>
      </c>
      <c r="I178" s="276" t="s">
        <v>375</v>
      </c>
      <c r="J178" s="276">
        <v>1</v>
      </c>
      <c r="K178" s="324"/>
    </row>
    <row r="179" s="1" customFormat="1" ht="15" customHeight="1">
      <c r="B179" s="301"/>
      <c r="C179" s="276" t="s">
        <v>55</v>
      </c>
      <c r="D179" s="276"/>
      <c r="E179" s="276"/>
      <c r="F179" s="299" t="s">
        <v>304</v>
      </c>
      <c r="G179" s="276"/>
      <c r="H179" s="276" t="s">
        <v>376</v>
      </c>
      <c r="I179" s="276" t="s">
        <v>306</v>
      </c>
      <c r="J179" s="276">
        <v>20</v>
      </c>
      <c r="K179" s="324"/>
    </row>
    <row r="180" s="1" customFormat="1" ht="15" customHeight="1">
      <c r="B180" s="301"/>
      <c r="C180" s="276" t="s">
        <v>56</v>
      </c>
      <c r="D180" s="276"/>
      <c r="E180" s="276"/>
      <c r="F180" s="299" t="s">
        <v>304</v>
      </c>
      <c r="G180" s="276"/>
      <c r="H180" s="276" t="s">
        <v>377</v>
      </c>
      <c r="I180" s="276" t="s">
        <v>306</v>
      </c>
      <c r="J180" s="276">
        <v>255</v>
      </c>
      <c r="K180" s="324"/>
    </row>
    <row r="181" s="1" customFormat="1" ht="15" customHeight="1">
      <c r="B181" s="301"/>
      <c r="C181" s="276" t="s">
        <v>103</v>
      </c>
      <c r="D181" s="276"/>
      <c r="E181" s="276"/>
      <c r="F181" s="299" t="s">
        <v>304</v>
      </c>
      <c r="G181" s="276"/>
      <c r="H181" s="276" t="s">
        <v>268</v>
      </c>
      <c r="I181" s="276" t="s">
        <v>306</v>
      </c>
      <c r="J181" s="276">
        <v>10</v>
      </c>
      <c r="K181" s="324"/>
    </row>
    <row r="182" s="1" customFormat="1" ht="15" customHeight="1">
      <c r="B182" s="301"/>
      <c r="C182" s="276" t="s">
        <v>104</v>
      </c>
      <c r="D182" s="276"/>
      <c r="E182" s="276"/>
      <c r="F182" s="299" t="s">
        <v>304</v>
      </c>
      <c r="G182" s="276"/>
      <c r="H182" s="276" t="s">
        <v>378</v>
      </c>
      <c r="I182" s="276" t="s">
        <v>339</v>
      </c>
      <c r="J182" s="276"/>
      <c r="K182" s="324"/>
    </row>
    <row r="183" s="1" customFormat="1" ht="15" customHeight="1">
      <c r="B183" s="301"/>
      <c r="C183" s="276" t="s">
        <v>379</v>
      </c>
      <c r="D183" s="276"/>
      <c r="E183" s="276"/>
      <c r="F183" s="299" t="s">
        <v>304</v>
      </c>
      <c r="G183" s="276"/>
      <c r="H183" s="276" t="s">
        <v>380</v>
      </c>
      <c r="I183" s="276" t="s">
        <v>339</v>
      </c>
      <c r="J183" s="276"/>
      <c r="K183" s="324"/>
    </row>
    <row r="184" s="1" customFormat="1" ht="15" customHeight="1">
      <c r="B184" s="301"/>
      <c r="C184" s="276" t="s">
        <v>368</v>
      </c>
      <c r="D184" s="276"/>
      <c r="E184" s="276"/>
      <c r="F184" s="299" t="s">
        <v>304</v>
      </c>
      <c r="G184" s="276"/>
      <c r="H184" s="276" t="s">
        <v>381</v>
      </c>
      <c r="I184" s="276" t="s">
        <v>339</v>
      </c>
      <c r="J184" s="276"/>
      <c r="K184" s="324"/>
    </row>
    <row r="185" s="1" customFormat="1" ht="15" customHeight="1">
      <c r="B185" s="301"/>
      <c r="C185" s="276" t="s">
        <v>107</v>
      </c>
      <c r="D185" s="276"/>
      <c r="E185" s="276"/>
      <c r="F185" s="299" t="s">
        <v>310</v>
      </c>
      <c r="G185" s="276"/>
      <c r="H185" s="276" t="s">
        <v>382</v>
      </c>
      <c r="I185" s="276" t="s">
        <v>306</v>
      </c>
      <c r="J185" s="276">
        <v>50</v>
      </c>
      <c r="K185" s="324"/>
    </row>
    <row r="186" s="1" customFormat="1" ht="15" customHeight="1">
      <c r="B186" s="301"/>
      <c r="C186" s="276" t="s">
        <v>383</v>
      </c>
      <c r="D186" s="276"/>
      <c r="E186" s="276"/>
      <c r="F186" s="299" t="s">
        <v>310</v>
      </c>
      <c r="G186" s="276"/>
      <c r="H186" s="276" t="s">
        <v>384</v>
      </c>
      <c r="I186" s="276" t="s">
        <v>385</v>
      </c>
      <c r="J186" s="276"/>
      <c r="K186" s="324"/>
    </row>
    <row r="187" s="1" customFormat="1" ht="15" customHeight="1">
      <c r="B187" s="301"/>
      <c r="C187" s="276" t="s">
        <v>386</v>
      </c>
      <c r="D187" s="276"/>
      <c r="E187" s="276"/>
      <c r="F187" s="299" t="s">
        <v>310</v>
      </c>
      <c r="G187" s="276"/>
      <c r="H187" s="276" t="s">
        <v>387</v>
      </c>
      <c r="I187" s="276" t="s">
        <v>385</v>
      </c>
      <c r="J187" s="276"/>
      <c r="K187" s="324"/>
    </row>
    <row r="188" s="1" customFormat="1" ht="15" customHeight="1">
      <c r="B188" s="301"/>
      <c r="C188" s="276" t="s">
        <v>388</v>
      </c>
      <c r="D188" s="276"/>
      <c r="E188" s="276"/>
      <c r="F188" s="299" t="s">
        <v>310</v>
      </c>
      <c r="G188" s="276"/>
      <c r="H188" s="276" t="s">
        <v>389</v>
      </c>
      <c r="I188" s="276" t="s">
        <v>385</v>
      </c>
      <c r="J188" s="276"/>
      <c r="K188" s="324"/>
    </row>
    <row r="189" s="1" customFormat="1" ht="15" customHeight="1">
      <c r="B189" s="301"/>
      <c r="C189" s="337" t="s">
        <v>390</v>
      </c>
      <c r="D189" s="276"/>
      <c r="E189" s="276"/>
      <c r="F189" s="299" t="s">
        <v>310</v>
      </c>
      <c r="G189" s="276"/>
      <c r="H189" s="276" t="s">
        <v>391</v>
      </c>
      <c r="I189" s="276" t="s">
        <v>392</v>
      </c>
      <c r="J189" s="338" t="s">
        <v>393</v>
      </c>
      <c r="K189" s="324"/>
    </row>
    <row r="190" s="16" customFormat="1" ht="15" customHeight="1">
      <c r="B190" s="339"/>
      <c r="C190" s="340" t="s">
        <v>394</v>
      </c>
      <c r="D190" s="341"/>
      <c r="E190" s="341"/>
      <c r="F190" s="342" t="s">
        <v>310</v>
      </c>
      <c r="G190" s="341"/>
      <c r="H190" s="341" t="s">
        <v>395</v>
      </c>
      <c r="I190" s="341" t="s">
        <v>392</v>
      </c>
      <c r="J190" s="343" t="s">
        <v>393</v>
      </c>
      <c r="K190" s="344"/>
    </row>
    <row r="191" s="1" customFormat="1" ht="15" customHeight="1">
      <c r="B191" s="301"/>
      <c r="C191" s="337" t="s">
        <v>44</v>
      </c>
      <c r="D191" s="276"/>
      <c r="E191" s="276"/>
      <c r="F191" s="299" t="s">
        <v>304</v>
      </c>
      <c r="G191" s="276"/>
      <c r="H191" s="273" t="s">
        <v>396</v>
      </c>
      <c r="I191" s="276" t="s">
        <v>397</v>
      </c>
      <c r="J191" s="276"/>
      <c r="K191" s="324"/>
    </row>
    <row r="192" s="1" customFormat="1" ht="15" customHeight="1">
      <c r="B192" s="301"/>
      <c r="C192" s="337" t="s">
        <v>398</v>
      </c>
      <c r="D192" s="276"/>
      <c r="E192" s="276"/>
      <c r="F192" s="299" t="s">
        <v>304</v>
      </c>
      <c r="G192" s="276"/>
      <c r="H192" s="276" t="s">
        <v>399</v>
      </c>
      <c r="I192" s="276" t="s">
        <v>339</v>
      </c>
      <c r="J192" s="276"/>
      <c r="K192" s="324"/>
    </row>
    <row r="193" s="1" customFormat="1" ht="15" customHeight="1">
      <c r="B193" s="301"/>
      <c r="C193" s="337" t="s">
        <v>400</v>
      </c>
      <c r="D193" s="276"/>
      <c r="E193" s="276"/>
      <c r="F193" s="299" t="s">
        <v>304</v>
      </c>
      <c r="G193" s="276"/>
      <c r="H193" s="276" t="s">
        <v>401</v>
      </c>
      <c r="I193" s="276" t="s">
        <v>339</v>
      </c>
      <c r="J193" s="276"/>
      <c r="K193" s="324"/>
    </row>
    <row r="194" s="1" customFormat="1" ht="15" customHeight="1">
      <c r="B194" s="301"/>
      <c r="C194" s="337" t="s">
        <v>402</v>
      </c>
      <c r="D194" s="276"/>
      <c r="E194" s="276"/>
      <c r="F194" s="299" t="s">
        <v>310</v>
      </c>
      <c r="G194" s="276"/>
      <c r="H194" s="276" t="s">
        <v>403</v>
      </c>
      <c r="I194" s="276" t="s">
        <v>339</v>
      </c>
      <c r="J194" s="276"/>
      <c r="K194" s="324"/>
    </row>
    <row r="195" s="1" customFormat="1" ht="15" customHeight="1">
      <c r="B195" s="330"/>
      <c r="C195" s="345"/>
      <c r="D195" s="310"/>
      <c r="E195" s="310"/>
      <c r="F195" s="310"/>
      <c r="G195" s="310"/>
      <c r="H195" s="310"/>
      <c r="I195" s="310"/>
      <c r="J195" s="310"/>
      <c r="K195" s="331"/>
    </row>
    <row r="196" s="1" customFormat="1" ht="18.75" customHeight="1">
      <c r="B196" s="312"/>
      <c r="C196" s="322"/>
      <c r="D196" s="322"/>
      <c r="E196" s="322"/>
      <c r="F196" s="332"/>
      <c r="G196" s="322"/>
      <c r="H196" s="322"/>
      <c r="I196" s="322"/>
      <c r="J196" s="322"/>
      <c r="K196" s="312"/>
    </row>
    <row r="197" s="1" customFormat="1" ht="18.75" customHeight="1">
      <c r="B197" s="312"/>
      <c r="C197" s="322"/>
      <c r="D197" s="322"/>
      <c r="E197" s="322"/>
      <c r="F197" s="332"/>
      <c r="G197" s="322"/>
      <c r="H197" s="322"/>
      <c r="I197" s="322"/>
      <c r="J197" s="322"/>
      <c r="K197" s="312"/>
    </row>
    <row r="198" s="1" customFormat="1" ht="18.75" customHeight="1">
      <c r="B198" s="284"/>
      <c r="C198" s="284"/>
      <c r="D198" s="284"/>
      <c r="E198" s="284"/>
      <c r="F198" s="284"/>
      <c r="G198" s="284"/>
      <c r="H198" s="284"/>
      <c r="I198" s="284"/>
      <c r="J198" s="284"/>
      <c r="K198" s="284"/>
    </row>
    <row r="199" s="1" customFormat="1" ht="13.5">
      <c r="B199" s="263"/>
      <c r="C199" s="264"/>
      <c r="D199" s="264"/>
      <c r="E199" s="264"/>
      <c r="F199" s="264"/>
      <c r="G199" s="264"/>
      <c r="H199" s="264"/>
      <c r="I199" s="264"/>
      <c r="J199" s="264"/>
      <c r="K199" s="265"/>
    </row>
    <row r="200" s="1" customFormat="1" ht="21">
      <c r="B200" s="266"/>
      <c r="C200" s="267" t="s">
        <v>404</v>
      </c>
      <c r="D200" s="267"/>
      <c r="E200" s="267"/>
      <c r="F200" s="267"/>
      <c r="G200" s="267"/>
      <c r="H200" s="267"/>
      <c r="I200" s="267"/>
      <c r="J200" s="267"/>
      <c r="K200" s="268"/>
    </row>
    <row r="201" s="1" customFormat="1" ht="25.5" customHeight="1">
      <c r="B201" s="266"/>
      <c r="C201" s="346" t="s">
        <v>405</v>
      </c>
      <c r="D201" s="346"/>
      <c r="E201" s="346"/>
      <c r="F201" s="346" t="s">
        <v>406</v>
      </c>
      <c r="G201" s="347"/>
      <c r="H201" s="346" t="s">
        <v>407</v>
      </c>
      <c r="I201" s="346"/>
      <c r="J201" s="346"/>
      <c r="K201" s="268"/>
    </row>
    <row r="202" s="1" customFormat="1" ht="5.25" customHeight="1">
      <c r="B202" s="301"/>
      <c r="C202" s="296"/>
      <c r="D202" s="296"/>
      <c r="E202" s="296"/>
      <c r="F202" s="296"/>
      <c r="G202" s="322"/>
      <c r="H202" s="296"/>
      <c r="I202" s="296"/>
      <c r="J202" s="296"/>
      <c r="K202" s="324"/>
    </row>
    <row r="203" s="1" customFormat="1" ht="15" customHeight="1">
      <c r="B203" s="301"/>
      <c r="C203" s="276" t="s">
        <v>397</v>
      </c>
      <c r="D203" s="276"/>
      <c r="E203" s="276"/>
      <c r="F203" s="299" t="s">
        <v>45</v>
      </c>
      <c r="G203" s="276"/>
      <c r="H203" s="276" t="s">
        <v>408</v>
      </c>
      <c r="I203" s="276"/>
      <c r="J203" s="276"/>
      <c r="K203" s="324"/>
    </row>
    <row r="204" s="1" customFormat="1" ht="15" customHeight="1">
      <c r="B204" s="301"/>
      <c r="C204" s="276"/>
      <c r="D204" s="276"/>
      <c r="E204" s="276"/>
      <c r="F204" s="299" t="s">
        <v>46</v>
      </c>
      <c r="G204" s="276"/>
      <c r="H204" s="276" t="s">
        <v>409</v>
      </c>
      <c r="I204" s="276"/>
      <c r="J204" s="276"/>
      <c r="K204" s="324"/>
    </row>
    <row r="205" s="1" customFormat="1" ht="15" customHeight="1">
      <c r="B205" s="301"/>
      <c r="C205" s="276"/>
      <c r="D205" s="276"/>
      <c r="E205" s="276"/>
      <c r="F205" s="299" t="s">
        <v>49</v>
      </c>
      <c r="G205" s="276"/>
      <c r="H205" s="276" t="s">
        <v>410</v>
      </c>
      <c r="I205" s="276"/>
      <c r="J205" s="276"/>
      <c r="K205" s="324"/>
    </row>
    <row r="206" s="1" customFormat="1" ht="15" customHeight="1">
      <c r="B206" s="301"/>
      <c r="C206" s="276"/>
      <c r="D206" s="276"/>
      <c r="E206" s="276"/>
      <c r="F206" s="299" t="s">
        <v>47</v>
      </c>
      <c r="G206" s="276"/>
      <c r="H206" s="276" t="s">
        <v>411</v>
      </c>
      <c r="I206" s="276"/>
      <c r="J206" s="276"/>
      <c r="K206" s="324"/>
    </row>
    <row r="207" s="1" customFormat="1" ht="15" customHeight="1">
      <c r="B207" s="301"/>
      <c r="C207" s="276"/>
      <c r="D207" s="276"/>
      <c r="E207" s="276"/>
      <c r="F207" s="299" t="s">
        <v>48</v>
      </c>
      <c r="G207" s="276"/>
      <c r="H207" s="276" t="s">
        <v>412</v>
      </c>
      <c r="I207" s="276"/>
      <c r="J207" s="276"/>
      <c r="K207" s="324"/>
    </row>
    <row r="208" s="1" customFormat="1" ht="15" customHeight="1">
      <c r="B208" s="301"/>
      <c r="C208" s="276"/>
      <c r="D208" s="276"/>
      <c r="E208" s="276"/>
      <c r="F208" s="299"/>
      <c r="G208" s="276"/>
      <c r="H208" s="276"/>
      <c r="I208" s="276"/>
      <c r="J208" s="276"/>
      <c r="K208" s="324"/>
    </row>
    <row r="209" s="1" customFormat="1" ht="15" customHeight="1">
      <c r="B209" s="301"/>
      <c r="C209" s="276" t="s">
        <v>351</v>
      </c>
      <c r="D209" s="276"/>
      <c r="E209" s="276"/>
      <c r="F209" s="299" t="s">
        <v>83</v>
      </c>
      <c r="G209" s="276"/>
      <c r="H209" s="276" t="s">
        <v>413</v>
      </c>
      <c r="I209" s="276"/>
      <c r="J209" s="276"/>
      <c r="K209" s="324"/>
    </row>
    <row r="210" s="1" customFormat="1" ht="15" customHeight="1">
      <c r="B210" s="301"/>
      <c r="C210" s="276"/>
      <c r="D210" s="276"/>
      <c r="E210" s="276"/>
      <c r="F210" s="299" t="s">
        <v>246</v>
      </c>
      <c r="G210" s="276"/>
      <c r="H210" s="276" t="s">
        <v>247</v>
      </c>
      <c r="I210" s="276"/>
      <c r="J210" s="276"/>
      <c r="K210" s="324"/>
    </row>
    <row r="211" s="1" customFormat="1" ht="15" customHeight="1">
      <c r="B211" s="301"/>
      <c r="C211" s="276"/>
      <c r="D211" s="276"/>
      <c r="E211" s="276"/>
      <c r="F211" s="299" t="s">
        <v>244</v>
      </c>
      <c r="G211" s="276"/>
      <c r="H211" s="276" t="s">
        <v>414</v>
      </c>
      <c r="I211" s="276"/>
      <c r="J211" s="276"/>
      <c r="K211" s="324"/>
    </row>
    <row r="212" s="1" customFormat="1" ht="15" customHeight="1">
      <c r="B212" s="348"/>
      <c r="C212" s="276"/>
      <c r="D212" s="276"/>
      <c r="E212" s="276"/>
      <c r="F212" s="299" t="s">
        <v>248</v>
      </c>
      <c r="G212" s="337"/>
      <c r="H212" s="328" t="s">
        <v>249</v>
      </c>
      <c r="I212" s="328"/>
      <c r="J212" s="328"/>
      <c r="K212" s="349"/>
    </row>
    <row r="213" s="1" customFormat="1" ht="15" customHeight="1">
      <c r="B213" s="348"/>
      <c r="C213" s="276"/>
      <c r="D213" s="276"/>
      <c r="E213" s="276"/>
      <c r="F213" s="299" t="s">
        <v>250</v>
      </c>
      <c r="G213" s="337"/>
      <c r="H213" s="328" t="s">
        <v>415</v>
      </c>
      <c r="I213" s="328"/>
      <c r="J213" s="328"/>
      <c r="K213" s="349"/>
    </row>
    <row r="214" s="1" customFormat="1" ht="15" customHeight="1">
      <c r="B214" s="348"/>
      <c r="C214" s="276"/>
      <c r="D214" s="276"/>
      <c r="E214" s="276"/>
      <c r="F214" s="299"/>
      <c r="G214" s="337"/>
      <c r="H214" s="328"/>
      <c r="I214" s="328"/>
      <c r="J214" s="328"/>
      <c r="K214" s="349"/>
    </row>
    <row r="215" s="1" customFormat="1" ht="15" customHeight="1">
      <c r="B215" s="348"/>
      <c r="C215" s="276" t="s">
        <v>375</v>
      </c>
      <c r="D215" s="276"/>
      <c r="E215" s="276"/>
      <c r="F215" s="299">
        <v>1</v>
      </c>
      <c r="G215" s="337"/>
      <c r="H215" s="328" t="s">
        <v>416</v>
      </c>
      <c r="I215" s="328"/>
      <c r="J215" s="328"/>
      <c r="K215" s="349"/>
    </row>
    <row r="216" s="1" customFormat="1" ht="15" customHeight="1">
      <c r="B216" s="348"/>
      <c r="C216" s="276"/>
      <c r="D216" s="276"/>
      <c r="E216" s="276"/>
      <c r="F216" s="299">
        <v>2</v>
      </c>
      <c r="G216" s="337"/>
      <c r="H216" s="328" t="s">
        <v>417</v>
      </c>
      <c r="I216" s="328"/>
      <c r="J216" s="328"/>
      <c r="K216" s="349"/>
    </row>
    <row r="217" s="1" customFormat="1" ht="15" customHeight="1">
      <c r="B217" s="348"/>
      <c r="C217" s="276"/>
      <c r="D217" s="276"/>
      <c r="E217" s="276"/>
      <c r="F217" s="299">
        <v>3</v>
      </c>
      <c r="G217" s="337"/>
      <c r="H217" s="328" t="s">
        <v>418</v>
      </c>
      <c r="I217" s="328"/>
      <c r="J217" s="328"/>
      <c r="K217" s="349"/>
    </row>
    <row r="218" s="1" customFormat="1" ht="15" customHeight="1">
      <c r="B218" s="348"/>
      <c r="C218" s="276"/>
      <c r="D218" s="276"/>
      <c r="E218" s="276"/>
      <c r="F218" s="299">
        <v>4</v>
      </c>
      <c r="G218" s="337"/>
      <c r="H218" s="328" t="s">
        <v>419</v>
      </c>
      <c r="I218" s="328"/>
      <c r="J218" s="328"/>
      <c r="K218" s="349"/>
    </row>
    <row r="219" s="1" customFormat="1" ht="12.75" customHeight="1">
      <c r="B219" s="350"/>
      <c r="C219" s="351"/>
      <c r="D219" s="351"/>
      <c r="E219" s="351"/>
      <c r="F219" s="351"/>
      <c r="G219" s="351"/>
      <c r="H219" s="351"/>
      <c r="I219" s="351"/>
      <c r="J219" s="351"/>
      <c r="K219" s="35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7072243BBD15B419DFA6DB318EA4619" ma:contentTypeVersion="17" ma:contentTypeDescription="Vytvoří nový dokument" ma:contentTypeScope="" ma:versionID="72dbe626b4aff30de33e221ac963fb70">
  <xsd:schema xmlns:xsd="http://www.w3.org/2001/XMLSchema" xmlns:xs="http://www.w3.org/2001/XMLSchema" xmlns:p="http://schemas.microsoft.com/office/2006/metadata/properties" xmlns:ns1="http://schemas.microsoft.com/sharepoint/v3" xmlns:ns2="76ac09c3-4060-4832-9b3c-cf864eb6295d" xmlns:ns3="bfcce5ea-2c06-460a-8f42-937bb651c2ea" targetNamespace="http://schemas.microsoft.com/office/2006/metadata/properties" ma:root="true" ma:fieldsID="516ec0dccc98ff6053e736047deffef0" ns1:_="" ns2:_="" ns3:_="">
    <xsd:import namespace="http://schemas.microsoft.com/sharepoint/v3"/>
    <xsd:import namespace="76ac09c3-4060-4832-9b3c-cf864eb6295d"/>
    <xsd:import namespace="bfcce5ea-2c06-460a-8f42-937bb651c2e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Vlastnosti zásad jednotného dodržování předpisů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kce uživatelského rozhraní zásad jednotného dodržování předpisů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ac09c3-4060-4832-9b3c-cf864eb629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d9682d76-9388-4df6-af13-128b08790789}" ma:internalName="TaxCatchAll" ma:showField="CatchAllData" ma:web="76ac09c3-4060-4832-9b3c-cf864eb629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cce5ea-2c06-460a-8f42-937bb651c2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TaxCatchAll xmlns="76ac09c3-4060-4832-9b3c-cf864eb6295d" xsi:nil="true"/>
    <lcf76f155ced4ddcb4097134ff3c332f xmlns="bfcce5ea-2c06-460a-8f42-937bb651c2e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76C0F29-D292-4A45-841A-82E6548F7D70}"/>
</file>

<file path=customXml/itemProps2.xml><?xml version="1.0" encoding="utf-8"?>
<ds:datastoreItem xmlns:ds="http://schemas.openxmlformats.org/officeDocument/2006/customXml" ds:itemID="{EE708F87-1383-41BA-B220-D9B19EE41BCF}"/>
</file>

<file path=customXml/itemProps3.xml><?xml version="1.0" encoding="utf-8"?>
<ds:datastoreItem xmlns:ds="http://schemas.openxmlformats.org/officeDocument/2006/customXml" ds:itemID="{8066D9FD-4388-4819-9EDD-84167BAC0224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</dc:creator>
  <cp:lastModifiedBy>Kros</cp:lastModifiedBy>
  <dcterms:created xsi:type="dcterms:W3CDTF">2024-04-08T14:17:14Z</dcterms:created>
  <dcterms:modified xsi:type="dcterms:W3CDTF">2024-04-08T14:17:17Z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0x01010057072243BBD15B419DFA6DB318EA4619</vt:lpwstr>
  </property>
</Properties>
</file>